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<sst xmlns="http://schemas.openxmlformats.org/spreadsheetml/2006/main" count="637" uniqueCount="28">
  <si>
    <t>附件</t>
  </si>
  <si>
    <t>正安县公安局2025年面向社会公开招聘警务辅助人员
体能测评结果及是否进入面试人员公示表</t>
  </si>
  <si>
    <t>序号</t>
  </si>
  <si>
    <t>岗位代码</t>
  </si>
  <si>
    <t>性别</t>
  </si>
  <si>
    <t>年龄</t>
  </si>
  <si>
    <t>准考证号</t>
  </si>
  <si>
    <t>体能测评项目</t>
  </si>
  <si>
    <t>考生分组</t>
  </si>
  <si>
    <t>体能测评时间</t>
  </si>
  <si>
    <t>体能测评
是否合格</t>
  </si>
  <si>
    <t>是否进入面试环节</t>
  </si>
  <si>
    <t>备注</t>
  </si>
  <si>
    <t>女生800米跑</t>
  </si>
  <si>
    <t>第1组</t>
  </si>
  <si>
    <t>是</t>
  </si>
  <si>
    <t>否</t>
  </si>
  <si>
    <t>超时</t>
  </si>
  <si>
    <t>男生1000米跑</t>
  </si>
  <si>
    <t>第2组</t>
  </si>
  <si>
    <t>缺考</t>
  </si>
  <si>
    <t>第3组</t>
  </si>
  <si>
    <t>第4组</t>
  </si>
  <si>
    <t>中途放弃</t>
  </si>
  <si>
    <t>第5组</t>
  </si>
  <si>
    <t>第6组</t>
  </si>
  <si>
    <t>第7组</t>
  </si>
  <si>
    <t>第8组</t>
  </si>
</sst>
</file>

<file path=xl/styles.xml><?xml version="1.0" encoding="utf-8"?>
<styleSheet xmlns="http://schemas.openxmlformats.org/spreadsheetml/2006/main">
  <numFmts count="5">
    <numFmt numFmtId="176" formatCode="0&quot;′&quot;00&quot;″&quot;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abSelected="1" zoomScale="70" zoomScaleNormal="70" workbookViewId="0">
      <selection activeCell="P11" sqref="P11"/>
    </sheetView>
  </sheetViews>
  <sheetFormatPr defaultColWidth="9.55833333333333" defaultRowHeight="13.5"/>
  <cols>
    <col min="1" max="1" width="8.625" style="2" customWidth="1"/>
    <col min="2" max="2" width="10.625" style="2" customWidth="1"/>
    <col min="3" max="3" width="9.55833333333333" style="2" customWidth="1"/>
    <col min="4" max="4" width="9.00833333333333" style="2" customWidth="1"/>
    <col min="5" max="5" width="13.85" style="2" customWidth="1"/>
    <col min="6" max="6" width="14.2333333333333" style="2" customWidth="1"/>
    <col min="7" max="7" width="9.49166666666667" style="2" customWidth="1"/>
    <col min="8" max="8" width="13.875" style="2" customWidth="1"/>
    <col min="9" max="10" width="9.84166666666667" style="2" customWidth="1"/>
    <col min="11" max="11" width="11.7166666666667" style="2" customWidth="1"/>
    <col min="12" max="16384" width="9.55833333333333" style="1"/>
  </cols>
  <sheetData>
    <row r="1" s="1" customFormat="1" ht="27" customHeight="1" spans="1:1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3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9" t="s">
        <v>11</v>
      </c>
      <c r="K3" s="6" t="s">
        <v>12</v>
      </c>
    </row>
    <row r="4" s="1" customFormat="1" ht="20" customHeight="1" spans="1:11">
      <c r="A4" s="7">
        <v>1</v>
      </c>
      <c r="B4" s="7" t="str">
        <f t="shared" ref="B4:B11" si="0">"02"</f>
        <v>02</v>
      </c>
      <c r="C4" s="7" t="str">
        <f t="shared" ref="C4:C19" si="1">"女"</f>
        <v>女</v>
      </c>
      <c r="D4" s="7">
        <v>31</v>
      </c>
      <c r="E4" s="7" t="str">
        <f>"20250209012"</f>
        <v>20250209012</v>
      </c>
      <c r="F4" s="7" t="s">
        <v>13</v>
      </c>
      <c r="G4" s="7" t="s">
        <v>14</v>
      </c>
      <c r="H4" s="8">
        <v>40901</v>
      </c>
      <c r="I4" s="10" t="s">
        <v>15</v>
      </c>
      <c r="J4" s="10" t="s">
        <v>15</v>
      </c>
      <c r="K4" s="11"/>
    </row>
    <row r="5" s="1" customFormat="1" ht="20" customHeight="1" spans="1:11">
      <c r="A5" s="7">
        <v>2</v>
      </c>
      <c r="B5" s="7" t="str">
        <f t="shared" si="0"/>
        <v>02</v>
      </c>
      <c r="C5" s="7" t="str">
        <f t="shared" si="1"/>
        <v>女</v>
      </c>
      <c r="D5" s="7">
        <v>30</v>
      </c>
      <c r="E5" s="7" t="str">
        <f>"20250202028"</f>
        <v>20250202028</v>
      </c>
      <c r="F5" s="7" t="s">
        <v>13</v>
      </c>
      <c r="G5" s="7" t="s">
        <v>14</v>
      </c>
      <c r="H5" s="8">
        <v>34882</v>
      </c>
      <c r="I5" s="10" t="s">
        <v>15</v>
      </c>
      <c r="J5" s="10" t="s">
        <v>15</v>
      </c>
      <c r="K5" s="11"/>
    </row>
    <row r="6" s="1" customFormat="1" ht="20" customHeight="1" spans="1:11">
      <c r="A6" s="7">
        <v>3</v>
      </c>
      <c r="B6" s="7" t="str">
        <f t="shared" si="0"/>
        <v>02</v>
      </c>
      <c r="C6" s="7" t="str">
        <f t="shared" si="1"/>
        <v>女</v>
      </c>
      <c r="D6" s="7">
        <v>30</v>
      </c>
      <c r="E6" s="7" t="str">
        <f>"20250205025"</f>
        <v>20250205025</v>
      </c>
      <c r="F6" s="7" t="s">
        <v>13</v>
      </c>
      <c r="G6" s="7" t="s">
        <v>14</v>
      </c>
      <c r="H6" s="8">
        <v>35456</v>
      </c>
      <c r="I6" s="10" t="s">
        <v>15</v>
      </c>
      <c r="J6" s="10" t="s">
        <v>15</v>
      </c>
      <c r="K6" s="11"/>
    </row>
    <row r="7" s="1" customFormat="1" ht="20" customHeight="1" spans="1:11">
      <c r="A7" s="7">
        <v>4</v>
      </c>
      <c r="B7" s="7" t="str">
        <f t="shared" si="0"/>
        <v>02</v>
      </c>
      <c r="C7" s="7" t="str">
        <f t="shared" si="1"/>
        <v>女</v>
      </c>
      <c r="D7" s="7">
        <v>28</v>
      </c>
      <c r="E7" s="7" t="str">
        <f>"20250209023"</f>
        <v>20250209023</v>
      </c>
      <c r="F7" s="7" t="s">
        <v>13</v>
      </c>
      <c r="G7" s="7" t="s">
        <v>14</v>
      </c>
      <c r="H7" s="8">
        <v>33902</v>
      </c>
      <c r="I7" s="10" t="s">
        <v>15</v>
      </c>
      <c r="J7" s="10" t="s">
        <v>15</v>
      </c>
      <c r="K7" s="11"/>
    </row>
    <row r="8" s="1" customFormat="1" ht="20" customHeight="1" spans="1:11">
      <c r="A8" s="7">
        <v>5</v>
      </c>
      <c r="B8" s="7" t="str">
        <f t="shared" si="0"/>
        <v>02</v>
      </c>
      <c r="C8" s="7" t="str">
        <f t="shared" si="1"/>
        <v>女</v>
      </c>
      <c r="D8" s="7">
        <v>28</v>
      </c>
      <c r="E8" s="7" t="str">
        <f>"20250211023"</f>
        <v>20250211023</v>
      </c>
      <c r="F8" s="7" t="s">
        <v>13</v>
      </c>
      <c r="G8" s="7" t="s">
        <v>14</v>
      </c>
      <c r="H8" s="8">
        <v>35970</v>
      </c>
      <c r="I8" s="10" t="s">
        <v>15</v>
      </c>
      <c r="J8" s="10" t="s">
        <v>15</v>
      </c>
      <c r="K8" s="11"/>
    </row>
    <row r="9" s="1" customFormat="1" ht="20" customHeight="1" spans="1:11">
      <c r="A9" s="7">
        <v>6</v>
      </c>
      <c r="B9" s="7" t="str">
        <f t="shared" si="0"/>
        <v>02</v>
      </c>
      <c r="C9" s="7" t="str">
        <f t="shared" si="1"/>
        <v>女</v>
      </c>
      <c r="D9" s="7">
        <v>26</v>
      </c>
      <c r="E9" s="7" t="str">
        <f>"20250205006"</f>
        <v>20250205006</v>
      </c>
      <c r="F9" s="7" t="s">
        <v>13</v>
      </c>
      <c r="G9" s="7" t="s">
        <v>14</v>
      </c>
      <c r="H9" s="8">
        <v>33361</v>
      </c>
      <c r="I9" s="10" t="s">
        <v>15</v>
      </c>
      <c r="J9" s="10" t="s">
        <v>15</v>
      </c>
      <c r="K9" s="11"/>
    </row>
    <row r="10" s="1" customFormat="1" ht="20" customHeight="1" spans="1:11">
      <c r="A10" s="7">
        <v>7</v>
      </c>
      <c r="B10" s="7" t="str">
        <f t="shared" si="0"/>
        <v>02</v>
      </c>
      <c r="C10" s="7" t="str">
        <f t="shared" si="1"/>
        <v>女</v>
      </c>
      <c r="D10" s="7">
        <v>26</v>
      </c>
      <c r="E10" s="7" t="str">
        <f>"20250209010"</f>
        <v>20250209010</v>
      </c>
      <c r="F10" s="7" t="s">
        <v>13</v>
      </c>
      <c r="G10" s="7" t="s">
        <v>14</v>
      </c>
      <c r="H10" s="8">
        <v>35132</v>
      </c>
      <c r="I10" s="10" t="s">
        <v>15</v>
      </c>
      <c r="J10" s="10" t="s">
        <v>15</v>
      </c>
      <c r="K10" s="11"/>
    </row>
    <row r="11" s="1" customFormat="1" ht="20" customHeight="1" spans="1:11">
      <c r="A11" s="7">
        <v>8</v>
      </c>
      <c r="B11" s="7" t="str">
        <f t="shared" si="0"/>
        <v>02</v>
      </c>
      <c r="C11" s="7" t="str">
        <f t="shared" si="1"/>
        <v>女</v>
      </c>
      <c r="D11" s="7">
        <v>26</v>
      </c>
      <c r="E11" s="7" t="str">
        <f>"20250209018"</f>
        <v>20250209018</v>
      </c>
      <c r="F11" s="7" t="s">
        <v>13</v>
      </c>
      <c r="G11" s="7" t="s">
        <v>14</v>
      </c>
      <c r="H11" s="8">
        <v>34524</v>
      </c>
      <c r="I11" s="10" t="s">
        <v>15</v>
      </c>
      <c r="J11" s="10" t="s">
        <v>15</v>
      </c>
      <c r="K11" s="11"/>
    </row>
    <row r="12" s="1" customFormat="1" ht="20" customHeight="1" spans="1:11">
      <c r="A12" s="7">
        <v>9</v>
      </c>
      <c r="B12" s="7" t="str">
        <f>"06"</f>
        <v>06</v>
      </c>
      <c r="C12" s="7" t="str">
        <f t="shared" si="1"/>
        <v>女</v>
      </c>
      <c r="D12" s="7">
        <v>26</v>
      </c>
      <c r="E12" s="7" t="str">
        <f>"20250622012"</f>
        <v>20250622012</v>
      </c>
      <c r="F12" s="7" t="s">
        <v>13</v>
      </c>
      <c r="G12" s="7" t="s">
        <v>14</v>
      </c>
      <c r="H12" s="8">
        <v>33674</v>
      </c>
      <c r="I12" s="10" t="s">
        <v>15</v>
      </c>
      <c r="J12" s="10" t="s">
        <v>15</v>
      </c>
      <c r="K12" s="7"/>
    </row>
    <row r="13" s="1" customFormat="1" ht="20" customHeight="1" spans="1:11">
      <c r="A13" s="7">
        <v>10</v>
      </c>
      <c r="B13" s="7" t="str">
        <f t="shared" ref="B13:B19" si="2">"02"</f>
        <v>02</v>
      </c>
      <c r="C13" s="7" t="str">
        <f t="shared" si="1"/>
        <v>女</v>
      </c>
      <c r="D13" s="7">
        <v>25</v>
      </c>
      <c r="E13" s="7" t="str">
        <f>"20250203001"</f>
        <v>20250203001</v>
      </c>
      <c r="F13" s="7" t="s">
        <v>13</v>
      </c>
      <c r="G13" s="7" t="s">
        <v>14</v>
      </c>
      <c r="H13" s="8">
        <v>41478</v>
      </c>
      <c r="I13" s="10" t="s">
        <v>15</v>
      </c>
      <c r="J13" s="10" t="s">
        <v>15</v>
      </c>
      <c r="K13" s="11"/>
    </row>
    <row r="14" s="1" customFormat="1" ht="20" customHeight="1" spans="1:11">
      <c r="A14" s="7">
        <v>11</v>
      </c>
      <c r="B14" s="7" t="str">
        <f t="shared" si="2"/>
        <v>02</v>
      </c>
      <c r="C14" s="7" t="str">
        <f t="shared" si="1"/>
        <v>女</v>
      </c>
      <c r="D14" s="7">
        <v>25</v>
      </c>
      <c r="E14" s="7" t="str">
        <f>"20250206003"</f>
        <v>20250206003</v>
      </c>
      <c r="F14" s="7" t="s">
        <v>13</v>
      </c>
      <c r="G14" s="7" t="s">
        <v>14</v>
      </c>
      <c r="H14" s="8">
        <v>41964</v>
      </c>
      <c r="I14" s="10" t="s">
        <v>15</v>
      </c>
      <c r="J14" s="10" t="s">
        <v>15</v>
      </c>
      <c r="K14" s="11"/>
    </row>
    <row r="15" s="1" customFormat="1" ht="20" customHeight="1" spans="1:11">
      <c r="A15" s="7">
        <v>12</v>
      </c>
      <c r="B15" s="7" t="str">
        <f t="shared" si="2"/>
        <v>02</v>
      </c>
      <c r="C15" s="7" t="str">
        <f t="shared" si="1"/>
        <v>女</v>
      </c>
      <c r="D15" s="7">
        <v>25</v>
      </c>
      <c r="E15" s="7" t="str">
        <f>"20250211030"</f>
        <v>20250211030</v>
      </c>
      <c r="F15" s="7" t="s">
        <v>13</v>
      </c>
      <c r="G15" s="7" t="s">
        <v>14</v>
      </c>
      <c r="H15" s="8">
        <v>35569</v>
      </c>
      <c r="I15" s="10" t="s">
        <v>15</v>
      </c>
      <c r="J15" s="10" t="s">
        <v>15</v>
      </c>
      <c r="K15" s="11"/>
    </row>
    <row r="16" s="1" customFormat="1" ht="20" customHeight="1" spans="1:11">
      <c r="A16" s="7">
        <v>13</v>
      </c>
      <c r="B16" s="7" t="str">
        <f t="shared" si="2"/>
        <v>02</v>
      </c>
      <c r="C16" s="7" t="str">
        <f t="shared" si="1"/>
        <v>女</v>
      </c>
      <c r="D16" s="7">
        <v>24</v>
      </c>
      <c r="E16" s="7" t="str">
        <f>"20250209024"</f>
        <v>20250209024</v>
      </c>
      <c r="F16" s="7" t="s">
        <v>13</v>
      </c>
      <c r="G16" s="7" t="s">
        <v>14</v>
      </c>
      <c r="H16" s="8">
        <v>34582</v>
      </c>
      <c r="I16" s="10" t="s">
        <v>15</v>
      </c>
      <c r="J16" s="10" t="s">
        <v>15</v>
      </c>
      <c r="K16" s="11"/>
    </row>
    <row r="17" s="1" customFormat="1" ht="20" customHeight="1" spans="1:11">
      <c r="A17" s="7">
        <v>14</v>
      </c>
      <c r="B17" s="7" t="str">
        <f t="shared" si="2"/>
        <v>02</v>
      </c>
      <c r="C17" s="7" t="str">
        <f t="shared" si="1"/>
        <v>女</v>
      </c>
      <c r="D17" s="7">
        <v>24</v>
      </c>
      <c r="E17" s="7" t="str">
        <f>"20250202023"</f>
        <v>20250202023</v>
      </c>
      <c r="F17" s="7" t="s">
        <v>13</v>
      </c>
      <c r="G17" s="7" t="s">
        <v>14</v>
      </c>
      <c r="H17" s="8">
        <v>43031</v>
      </c>
      <c r="I17" s="8" t="s">
        <v>16</v>
      </c>
      <c r="J17" s="8" t="s">
        <v>16</v>
      </c>
      <c r="K17" s="11" t="s">
        <v>17</v>
      </c>
    </row>
    <row r="18" s="1" customFormat="1" ht="20" customHeight="1" spans="1:11">
      <c r="A18" s="7">
        <v>15</v>
      </c>
      <c r="B18" s="7" t="str">
        <f t="shared" si="2"/>
        <v>02</v>
      </c>
      <c r="C18" s="7" t="str">
        <f t="shared" si="1"/>
        <v>女</v>
      </c>
      <c r="D18" s="7">
        <v>24</v>
      </c>
      <c r="E18" s="7" t="str">
        <f>"20250203027"</f>
        <v>20250203027</v>
      </c>
      <c r="F18" s="7" t="s">
        <v>13</v>
      </c>
      <c r="G18" s="7" t="s">
        <v>14</v>
      </c>
      <c r="H18" s="8">
        <v>40526</v>
      </c>
      <c r="I18" s="10" t="s">
        <v>15</v>
      </c>
      <c r="J18" s="10" t="s">
        <v>15</v>
      </c>
      <c r="K18" s="7"/>
    </row>
    <row r="19" s="1" customFormat="1" ht="20" customHeight="1" spans="1:11">
      <c r="A19" s="7">
        <v>16</v>
      </c>
      <c r="B19" s="7" t="str">
        <f t="shared" si="2"/>
        <v>02</v>
      </c>
      <c r="C19" s="7" t="str">
        <f t="shared" si="1"/>
        <v>女</v>
      </c>
      <c r="D19" s="7">
        <v>23</v>
      </c>
      <c r="E19" s="7" t="str">
        <f>"20250202027"</f>
        <v>20250202027</v>
      </c>
      <c r="F19" s="7" t="s">
        <v>13</v>
      </c>
      <c r="G19" s="7" t="s">
        <v>14</v>
      </c>
      <c r="H19" s="8">
        <v>42616</v>
      </c>
      <c r="I19" s="8" t="s">
        <v>16</v>
      </c>
      <c r="J19" s="8" t="s">
        <v>16</v>
      </c>
      <c r="K19" s="11" t="s">
        <v>17</v>
      </c>
    </row>
    <row r="20" s="1" customFormat="1" ht="20" customHeight="1" spans="1:11">
      <c r="A20" s="7">
        <v>17</v>
      </c>
      <c r="B20" s="7" t="str">
        <f>"04"</f>
        <v>04</v>
      </c>
      <c r="C20" s="7" t="str">
        <f t="shared" ref="C20:C83" si="3">"男"</f>
        <v>男</v>
      </c>
      <c r="D20" s="7">
        <v>34</v>
      </c>
      <c r="E20" s="7" t="str">
        <f>"20250417022"</f>
        <v>20250417022</v>
      </c>
      <c r="F20" s="7" t="s">
        <v>18</v>
      </c>
      <c r="G20" s="7" t="s">
        <v>19</v>
      </c>
      <c r="H20" s="8">
        <v>55428</v>
      </c>
      <c r="I20" s="8" t="s">
        <v>16</v>
      </c>
      <c r="J20" s="8" t="s">
        <v>16</v>
      </c>
      <c r="K20" s="11" t="s">
        <v>17</v>
      </c>
    </row>
    <row r="21" s="1" customFormat="1" ht="20" customHeight="1" spans="1:11">
      <c r="A21" s="7">
        <v>18</v>
      </c>
      <c r="B21" s="7" t="str">
        <f>"04"</f>
        <v>04</v>
      </c>
      <c r="C21" s="7" t="str">
        <f t="shared" si="3"/>
        <v>男</v>
      </c>
      <c r="D21" s="7">
        <v>33</v>
      </c>
      <c r="E21" s="7" t="str">
        <f>"20250417001"</f>
        <v>20250417001</v>
      </c>
      <c r="F21" s="7" t="s">
        <v>18</v>
      </c>
      <c r="G21" s="7" t="s">
        <v>19</v>
      </c>
      <c r="H21" s="8">
        <v>42024</v>
      </c>
      <c r="I21" s="10" t="s">
        <v>15</v>
      </c>
      <c r="J21" s="10" t="s">
        <v>15</v>
      </c>
      <c r="K21" s="7"/>
    </row>
    <row r="22" s="1" customFormat="1" ht="20" customHeight="1" spans="1:11">
      <c r="A22" s="7">
        <v>19</v>
      </c>
      <c r="B22" s="7" t="str">
        <f t="shared" ref="B22:B24" si="4">"05"</f>
        <v>05</v>
      </c>
      <c r="C22" s="7" t="str">
        <f t="shared" si="3"/>
        <v>男</v>
      </c>
      <c r="D22" s="7">
        <v>33</v>
      </c>
      <c r="E22" s="7" t="str">
        <f>"20250518005"</f>
        <v>20250518005</v>
      </c>
      <c r="F22" s="7" t="s">
        <v>18</v>
      </c>
      <c r="G22" s="7" t="s">
        <v>19</v>
      </c>
      <c r="H22" s="8">
        <v>41756</v>
      </c>
      <c r="I22" s="10" t="s">
        <v>15</v>
      </c>
      <c r="J22" s="10" t="s">
        <v>15</v>
      </c>
      <c r="K22" s="7"/>
    </row>
    <row r="23" s="1" customFormat="1" ht="20" customHeight="1" spans="1:11">
      <c r="A23" s="7">
        <v>20</v>
      </c>
      <c r="B23" s="7" t="str">
        <f t="shared" si="4"/>
        <v>05</v>
      </c>
      <c r="C23" s="7" t="str">
        <f t="shared" si="3"/>
        <v>男</v>
      </c>
      <c r="D23" s="7">
        <v>33</v>
      </c>
      <c r="E23" s="7" t="str">
        <f>"20250519007"</f>
        <v>20250519007</v>
      </c>
      <c r="F23" s="7" t="s">
        <v>18</v>
      </c>
      <c r="G23" s="7" t="s">
        <v>19</v>
      </c>
      <c r="H23" s="8"/>
      <c r="I23" s="8" t="s">
        <v>16</v>
      </c>
      <c r="J23" s="8" t="s">
        <v>16</v>
      </c>
      <c r="K23" s="8" t="s">
        <v>20</v>
      </c>
    </row>
    <row r="24" s="1" customFormat="1" ht="20" customHeight="1" spans="1:11">
      <c r="A24" s="7">
        <v>21</v>
      </c>
      <c r="B24" s="7" t="str">
        <f t="shared" si="4"/>
        <v>05</v>
      </c>
      <c r="C24" s="7" t="str">
        <f t="shared" si="3"/>
        <v>男</v>
      </c>
      <c r="D24" s="7">
        <v>32</v>
      </c>
      <c r="E24" s="7" t="str">
        <f>"20250518007"</f>
        <v>20250518007</v>
      </c>
      <c r="F24" s="7" t="s">
        <v>18</v>
      </c>
      <c r="G24" s="7" t="s">
        <v>19</v>
      </c>
      <c r="H24" s="8">
        <v>41319</v>
      </c>
      <c r="I24" s="10" t="s">
        <v>15</v>
      </c>
      <c r="J24" s="10" t="s">
        <v>15</v>
      </c>
      <c r="K24" s="7"/>
    </row>
    <row r="25" s="1" customFormat="1" ht="20" customHeight="1" spans="1:11">
      <c r="A25" s="7">
        <v>22</v>
      </c>
      <c r="B25" s="7" t="str">
        <f>"01"</f>
        <v>01</v>
      </c>
      <c r="C25" s="7" t="str">
        <f t="shared" si="3"/>
        <v>男</v>
      </c>
      <c r="D25" s="7">
        <v>31</v>
      </c>
      <c r="E25" s="7" t="str">
        <f>"20250101011"</f>
        <v>20250101011</v>
      </c>
      <c r="F25" s="7" t="s">
        <v>18</v>
      </c>
      <c r="G25" s="7" t="s">
        <v>19</v>
      </c>
      <c r="H25" s="8">
        <v>40987</v>
      </c>
      <c r="I25" s="10" t="s">
        <v>15</v>
      </c>
      <c r="J25" s="10" t="s">
        <v>15</v>
      </c>
      <c r="K25" s="11"/>
    </row>
    <row r="26" s="1" customFormat="1" ht="20" customHeight="1" spans="1:11">
      <c r="A26" s="7">
        <v>23</v>
      </c>
      <c r="B26" s="7" t="str">
        <f>"01"</f>
        <v>01</v>
      </c>
      <c r="C26" s="7" t="str">
        <f t="shared" si="3"/>
        <v>男</v>
      </c>
      <c r="D26" s="7">
        <v>31</v>
      </c>
      <c r="E26" s="7" t="str">
        <f>"20250102008"</f>
        <v>20250102008</v>
      </c>
      <c r="F26" s="7" t="s">
        <v>18</v>
      </c>
      <c r="G26" s="7" t="s">
        <v>19</v>
      </c>
      <c r="H26" s="8">
        <v>41174</v>
      </c>
      <c r="I26" s="10" t="s">
        <v>15</v>
      </c>
      <c r="J26" s="10" t="s">
        <v>15</v>
      </c>
      <c r="K26" s="11"/>
    </row>
    <row r="27" s="1" customFormat="1" ht="20" customHeight="1" spans="1:11">
      <c r="A27" s="7">
        <v>24</v>
      </c>
      <c r="B27" s="7" t="str">
        <f>"06"</f>
        <v>06</v>
      </c>
      <c r="C27" s="7" t="str">
        <f t="shared" si="3"/>
        <v>男</v>
      </c>
      <c r="D27" s="7">
        <v>31</v>
      </c>
      <c r="E27" s="7" t="str">
        <f>"20250622014"</f>
        <v>20250622014</v>
      </c>
      <c r="F27" s="7" t="s">
        <v>18</v>
      </c>
      <c r="G27" s="7" t="s">
        <v>19</v>
      </c>
      <c r="H27" s="8">
        <v>41550</v>
      </c>
      <c r="I27" s="10" t="s">
        <v>15</v>
      </c>
      <c r="J27" s="10" t="s">
        <v>15</v>
      </c>
      <c r="K27" s="7"/>
    </row>
    <row r="28" s="1" customFormat="1" ht="20" customHeight="1" spans="1:11">
      <c r="A28" s="7">
        <v>25</v>
      </c>
      <c r="B28" s="7" t="str">
        <f t="shared" ref="B28:B30" si="5">"04"</f>
        <v>04</v>
      </c>
      <c r="C28" s="7" t="str">
        <f t="shared" si="3"/>
        <v>男</v>
      </c>
      <c r="D28" s="7">
        <v>30</v>
      </c>
      <c r="E28" s="7" t="str">
        <f>"20250417021"</f>
        <v>20250417021</v>
      </c>
      <c r="F28" s="7" t="s">
        <v>18</v>
      </c>
      <c r="G28" s="7" t="s">
        <v>19</v>
      </c>
      <c r="H28" s="8">
        <v>40677</v>
      </c>
      <c r="I28" s="10" t="s">
        <v>15</v>
      </c>
      <c r="J28" s="10" t="s">
        <v>15</v>
      </c>
      <c r="K28" s="7"/>
    </row>
    <row r="29" s="1" customFormat="1" ht="20" customHeight="1" spans="1:11">
      <c r="A29" s="7">
        <v>26</v>
      </c>
      <c r="B29" s="7" t="str">
        <f t="shared" si="5"/>
        <v>04</v>
      </c>
      <c r="C29" s="7" t="str">
        <f t="shared" si="3"/>
        <v>男</v>
      </c>
      <c r="D29" s="7">
        <v>30</v>
      </c>
      <c r="E29" s="7" t="str">
        <f>"20250417025"</f>
        <v>20250417025</v>
      </c>
      <c r="F29" s="7" t="s">
        <v>18</v>
      </c>
      <c r="G29" s="7" t="s">
        <v>19</v>
      </c>
      <c r="H29" s="8">
        <v>41621</v>
      </c>
      <c r="I29" s="10" t="s">
        <v>15</v>
      </c>
      <c r="J29" s="10" t="s">
        <v>15</v>
      </c>
      <c r="K29" s="7"/>
    </row>
    <row r="30" s="1" customFormat="1" ht="20" customHeight="1" spans="1:11">
      <c r="A30" s="7">
        <v>27</v>
      </c>
      <c r="B30" s="7" t="str">
        <f t="shared" si="5"/>
        <v>04</v>
      </c>
      <c r="C30" s="7" t="str">
        <f t="shared" si="3"/>
        <v>男</v>
      </c>
      <c r="D30" s="7">
        <v>30</v>
      </c>
      <c r="E30" s="7" t="str">
        <f>"20250415001"</f>
        <v>20250415001</v>
      </c>
      <c r="F30" s="7" t="s">
        <v>18</v>
      </c>
      <c r="G30" s="7" t="s">
        <v>19</v>
      </c>
      <c r="H30" s="8">
        <v>42403</v>
      </c>
      <c r="I30" s="10" t="s">
        <v>15</v>
      </c>
      <c r="J30" s="10" t="s">
        <v>15</v>
      </c>
      <c r="K30" s="7"/>
    </row>
    <row r="31" s="1" customFormat="1" ht="20" customHeight="1" spans="1:11">
      <c r="A31" s="7">
        <v>28</v>
      </c>
      <c r="B31" s="7" t="str">
        <f>"05"</f>
        <v>05</v>
      </c>
      <c r="C31" s="7" t="str">
        <f t="shared" si="3"/>
        <v>男</v>
      </c>
      <c r="D31" s="7">
        <v>30</v>
      </c>
      <c r="E31" s="7" t="str">
        <f>"20250519023"</f>
        <v>20250519023</v>
      </c>
      <c r="F31" s="7" t="s">
        <v>18</v>
      </c>
      <c r="G31" s="7" t="s">
        <v>19</v>
      </c>
      <c r="H31" s="8">
        <v>41263</v>
      </c>
      <c r="I31" s="10" t="s">
        <v>15</v>
      </c>
      <c r="J31" s="10" t="s">
        <v>15</v>
      </c>
      <c r="K31" s="7"/>
    </row>
    <row r="32" s="1" customFormat="1" ht="20" customHeight="1" spans="1:11">
      <c r="A32" s="7">
        <v>29</v>
      </c>
      <c r="B32" s="7" t="str">
        <f>"05"</f>
        <v>05</v>
      </c>
      <c r="C32" s="7" t="str">
        <f t="shared" si="3"/>
        <v>男</v>
      </c>
      <c r="D32" s="7">
        <v>30</v>
      </c>
      <c r="E32" s="7" t="str">
        <f>"20250519019"</f>
        <v>20250519019</v>
      </c>
      <c r="F32" s="7" t="s">
        <v>18</v>
      </c>
      <c r="G32" s="7" t="s">
        <v>19</v>
      </c>
      <c r="H32" s="8">
        <v>41090</v>
      </c>
      <c r="I32" s="10" t="s">
        <v>15</v>
      </c>
      <c r="J32" s="10" t="s">
        <v>15</v>
      </c>
      <c r="K32" s="7"/>
    </row>
    <row r="33" s="1" customFormat="1" ht="20" customHeight="1" spans="1:11">
      <c r="A33" s="7">
        <v>30</v>
      </c>
      <c r="B33" s="7" t="str">
        <f>"06"</f>
        <v>06</v>
      </c>
      <c r="C33" s="7" t="str">
        <f t="shared" si="3"/>
        <v>男</v>
      </c>
      <c r="D33" s="7">
        <v>30</v>
      </c>
      <c r="E33" s="7" t="str">
        <f>"20250621020"</f>
        <v>20250621020</v>
      </c>
      <c r="F33" s="7" t="s">
        <v>18</v>
      </c>
      <c r="G33" s="7" t="s">
        <v>19</v>
      </c>
      <c r="H33" s="8">
        <v>63632</v>
      </c>
      <c r="I33" s="8" t="s">
        <v>16</v>
      </c>
      <c r="J33" s="8" t="s">
        <v>16</v>
      </c>
      <c r="K33" s="11" t="s">
        <v>17</v>
      </c>
    </row>
    <row r="34" s="1" customFormat="1" ht="20" customHeight="1" spans="1:11">
      <c r="A34" s="7">
        <v>31</v>
      </c>
      <c r="B34" s="7" t="str">
        <f>"06"</f>
        <v>06</v>
      </c>
      <c r="C34" s="7" t="str">
        <f t="shared" si="3"/>
        <v>男</v>
      </c>
      <c r="D34" s="7">
        <v>30</v>
      </c>
      <c r="E34" s="7" t="str">
        <f>"20250620025"</f>
        <v>20250620025</v>
      </c>
      <c r="F34" s="7" t="s">
        <v>18</v>
      </c>
      <c r="G34" s="7" t="s">
        <v>19</v>
      </c>
      <c r="H34" s="8"/>
      <c r="I34" s="8" t="s">
        <v>16</v>
      </c>
      <c r="J34" s="8" t="s">
        <v>16</v>
      </c>
      <c r="K34" s="8" t="s">
        <v>20</v>
      </c>
    </row>
    <row r="35" s="1" customFormat="1" ht="20" customHeight="1" spans="1:11">
      <c r="A35" s="7">
        <v>32</v>
      </c>
      <c r="B35" s="7" t="str">
        <f>"01"</f>
        <v>01</v>
      </c>
      <c r="C35" s="7" t="str">
        <f t="shared" si="3"/>
        <v>男</v>
      </c>
      <c r="D35" s="7">
        <v>29</v>
      </c>
      <c r="E35" s="7" t="str">
        <f>"20250101002"</f>
        <v>20250101002</v>
      </c>
      <c r="F35" s="7" t="s">
        <v>18</v>
      </c>
      <c r="G35" s="7" t="s">
        <v>19</v>
      </c>
      <c r="H35" s="8">
        <v>41224</v>
      </c>
      <c r="I35" s="10" t="s">
        <v>15</v>
      </c>
      <c r="J35" s="10" t="s">
        <v>15</v>
      </c>
      <c r="K35" s="11"/>
    </row>
    <row r="36" s="1" customFormat="1" ht="20" customHeight="1" spans="1:11">
      <c r="A36" s="7">
        <v>33</v>
      </c>
      <c r="B36" s="7" t="str">
        <f t="shared" ref="B36:B39" si="6">"04"</f>
        <v>04</v>
      </c>
      <c r="C36" s="7" t="str">
        <f t="shared" si="3"/>
        <v>男</v>
      </c>
      <c r="D36" s="7">
        <v>29</v>
      </c>
      <c r="E36" s="7" t="str">
        <f>"20250417017"</f>
        <v>20250417017</v>
      </c>
      <c r="F36" s="7" t="s">
        <v>18</v>
      </c>
      <c r="G36" s="7" t="s">
        <v>19</v>
      </c>
      <c r="H36" s="8"/>
      <c r="I36" s="8" t="s">
        <v>16</v>
      </c>
      <c r="J36" s="8" t="s">
        <v>16</v>
      </c>
      <c r="K36" s="8" t="s">
        <v>20</v>
      </c>
    </row>
    <row r="37" s="1" customFormat="1" ht="20" customHeight="1" spans="1:11">
      <c r="A37" s="7">
        <v>34</v>
      </c>
      <c r="B37" s="7" t="str">
        <f t="shared" si="6"/>
        <v>04</v>
      </c>
      <c r="C37" s="7" t="str">
        <f t="shared" si="3"/>
        <v>男</v>
      </c>
      <c r="D37" s="7">
        <v>29</v>
      </c>
      <c r="E37" s="7" t="str">
        <f>"20250416026"</f>
        <v>20250416026</v>
      </c>
      <c r="F37" s="7" t="s">
        <v>18</v>
      </c>
      <c r="G37" s="7" t="s">
        <v>19</v>
      </c>
      <c r="H37" s="8">
        <v>40174</v>
      </c>
      <c r="I37" s="10" t="s">
        <v>15</v>
      </c>
      <c r="J37" s="10" t="s">
        <v>15</v>
      </c>
      <c r="K37" s="7"/>
    </row>
    <row r="38" s="1" customFormat="1" ht="20" customHeight="1" spans="1:11">
      <c r="A38" s="7">
        <v>35</v>
      </c>
      <c r="B38" s="7" t="str">
        <f t="shared" si="6"/>
        <v>04</v>
      </c>
      <c r="C38" s="7" t="str">
        <f t="shared" si="3"/>
        <v>男</v>
      </c>
      <c r="D38" s="7">
        <v>29</v>
      </c>
      <c r="E38" s="7" t="str">
        <f>"20250416007"</f>
        <v>20250416007</v>
      </c>
      <c r="F38" s="7" t="s">
        <v>18</v>
      </c>
      <c r="G38" s="7" t="s">
        <v>21</v>
      </c>
      <c r="H38" s="8">
        <v>41662</v>
      </c>
      <c r="I38" s="10" t="s">
        <v>15</v>
      </c>
      <c r="J38" s="10" t="s">
        <v>15</v>
      </c>
      <c r="K38" s="7"/>
    </row>
    <row r="39" s="1" customFormat="1" ht="20" customHeight="1" spans="1:11">
      <c r="A39" s="7">
        <v>36</v>
      </c>
      <c r="B39" s="7" t="str">
        <f t="shared" si="6"/>
        <v>04</v>
      </c>
      <c r="C39" s="7" t="str">
        <f t="shared" si="3"/>
        <v>男</v>
      </c>
      <c r="D39" s="7">
        <v>29</v>
      </c>
      <c r="E39" s="7" t="str">
        <f>"20250417011"</f>
        <v>20250417011</v>
      </c>
      <c r="F39" s="7" t="s">
        <v>18</v>
      </c>
      <c r="G39" s="7" t="s">
        <v>21</v>
      </c>
      <c r="H39" s="8">
        <v>51217</v>
      </c>
      <c r="I39" s="8" t="s">
        <v>16</v>
      </c>
      <c r="J39" s="8" t="s">
        <v>16</v>
      </c>
      <c r="K39" s="11" t="s">
        <v>17</v>
      </c>
    </row>
    <row r="40" s="1" customFormat="1" ht="20" customHeight="1" spans="1:11">
      <c r="A40" s="7">
        <v>37</v>
      </c>
      <c r="B40" s="7" t="str">
        <f>"01"</f>
        <v>01</v>
      </c>
      <c r="C40" s="7" t="str">
        <f t="shared" si="3"/>
        <v>男</v>
      </c>
      <c r="D40" s="7">
        <v>28</v>
      </c>
      <c r="E40" s="7" t="str">
        <f>"20250102003"</f>
        <v>20250102003</v>
      </c>
      <c r="F40" s="7" t="s">
        <v>18</v>
      </c>
      <c r="G40" s="7" t="s">
        <v>21</v>
      </c>
      <c r="H40" s="8">
        <v>51703</v>
      </c>
      <c r="I40" s="8" t="s">
        <v>16</v>
      </c>
      <c r="J40" s="8" t="s">
        <v>16</v>
      </c>
      <c r="K40" s="11" t="s">
        <v>17</v>
      </c>
    </row>
    <row r="41" s="1" customFormat="1" ht="20" customHeight="1" spans="1:11">
      <c r="A41" s="7">
        <v>38</v>
      </c>
      <c r="B41" s="7" t="str">
        <f t="shared" ref="B41:B43" si="7">"03"</f>
        <v>03</v>
      </c>
      <c r="C41" s="7" t="str">
        <f t="shared" si="3"/>
        <v>男</v>
      </c>
      <c r="D41" s="7">
        <v>28</v>
      </c>
      <c r="E41" s="7" t="str">
        <f>"20250312007"</f>
        <v>20250312007</v>
      </c>
      <c r="F41" s="7" t="s">
        <v>18</v>
      </c>
      <c r="G41" s="7" t="s">
        <v>21</v>
      </c>
      <c r="H41" s="8">
        <v>40713</v>
      </c>
      <c r="I41" s="10" t="s">
        <v>15</v>
      </c>
      <c r="J41" s="10" t="s">
        <v>15</v>
      </c>
      <c r="K41" s="7"/>
    </row>
    <row r="42" s="1" customFormat="1" ht="20" customHeight="1" spans="1:11">
      <c r="A42" s="7">
        <v>39</v>
      </c>
      <c r="B42" s="7" t="str">
        <f t="shared" si="7"/>
        <v>03</v>
      </c>
      <c r="C42" s="7" t="str">
        <f t="shared" si="3"/>
        <v>男</v>
      </c>
      <c r="D42" s="7">
        <v>28</v>
      </c>
      <c r="E42" s="7" t="str">
        <f>"20250312024"</f>
        <v>20250312024</v>
      </c>
      <c r="F42" s="7" t="s">
        <v>18</v>
      </c>
      <c r="G42" s="7" t="s">
        <v>21</v>
      </c>
      <c r="H42" s="8">
        <v>43144</v>
      </c>
      <c r="I42" s="8" t="s">
        <v>16</v>
      </c>
      <c r="J42" s="8" t="s">
        <v>16</v>
      </c>
      <c r="K42" s="11" t="s">
        <v>17</v>
      </c>
    </row>
    <row r="43" s="1" customFormat="1" ht="20" customHeight="1" spans="1:11">
      <c r="A43" s="7">
        <v>40</v>
      </c>
      <c r="B43" s="7" t="str">
        <f t="shared" si="7"/>
        <v>03</v>
      </c>
      <c r="C43" s="7" t="str">
        <f t="shared" si="3"/>
        <v>男</v>
      </c>
      <c r="D43" s="7">
        <v>28</v>
      </c>
      <c r="E43" s="7" t="str">
        <f>"20250313024"</f>
        <v>20250313024</v>
      </c>
      <c r="F43" s="7" t="s">
        <v>18</v>
      </c>
      <c r="G43" s="7" t="s">
        <v>21</v>
      </c>
      <c r="H43" s="8">
        <v>44053</v>
      </c>
      <c r="I43" s="8" t="s">
        <v>16</v>
      </c>
      <c r="J43" s="8" t="s">
        <v>16</v>
      </c>
      <c r="K43" s="11" t="s">
        <v>17</v>
      </c>
    </row>
    <row r="44" s="1" customFormat="1" ht="20" customHeight="1" spans="1:11">
      <c r="A44" s="7">
        <v>41</v>
      </c>
      <c r="B44" s="7" t="str">
        <f>"04"</f>
        <v>04</v>
      </c>
      <c r="C44" s="7" t="str">
        <f t="shared" si="3"/>
        <v>男</v>
      </c>
      <c r="D44" s="7">
        <v>28</v>
      </c>
      <c r="E44" s="7" t="str">
        <f>"20250415015"</f>
        <v>20250415015</v>
      </c>
      <c r="F44" s="7" t="s">
        <v>18</v>
      </c>
      <c r="G44" s="7" t="s">
        <v>21</v>
      </c>
      <c r="H44" s="8"/>
      <c r="I44" s="8" t="s">
        <v>16</v>
      </c>
      <c r="J44" s="8" t="s">
        <v>16</v>
      </c>
      <c r="K44" s="8" t="s">
        <v>20</v>
      </c>
    </row>
    <row r="45" s="1" customFormat="1" ht="20" customHeight="1" spans="1:11">
      <c r="A45" s="7">
        <v>42</v>
      </c>
      <c r="B45" s="7" t="str">
        <f>"04"</f>
        <v>04</v>
      </c>
      <c r="C45" s="7" t="str">
        <f t="shared" si="3"/>
        <v>男</v>
      </c>
      <c r="D45" s="7">
        <v>28</v>
      </c>
      <c r="E45" s="7" t="str">
        <f>"20250417028"</f>
        <v>20250417028</v>
      </c>
      <c r="F45" s="7" t="s">
        <v>18</v>
      </c>
      <c r="G45" s="7" t="s">
        <v>21</v>
      </c>
      <c r="H45" s="8">
        <v>41508</v>
      </c>
      <c r="I45" s="10" t="s">
        <v>15</v>
      </c>
      <c r="J45" s="10" t="s">
        <v>15</v>
      </c>
      <c r="K45" s="7"/>
    </row>
    <row r="46" s="1" customFormat="1" ht="20" customHeight="1" spans="1:11">
      <c r="A46" s="7">
        <v>43</v>
      </c>
      <c r="B46" s="7" t="str">
        <f>"05"</f>
        <v>05</v>
      </c>
      <c r="C46" s="7" t="str">
        <f t="shared" si="3"/>
        <v>男</v>
      </c>
      <c r="D46" s="7">
        <v>28</v>
      </c>
      <c r="E46" s="7" t="str">
        <f>"20250518018"</f>
        <v>20250518018</v>
      </c>
      <c r="F46" s="7" t="s">
        <v>18</v>
      </c>
      <c r="G46" s="7" t="s">
        <v>21</v>
      </c>
      <c r="H46" s="8">
        <v>43369</v>
      </c>
      <c r="I46" s="8" t="s">
        <v>16</v>
      </c>
      <c r="J46" s="8" t="s">
        <v>16</v>
      </c>
      <c r="K46" s="11" t="s">
        <v>17</v>
      </c>
    </row>
    <row r="47" s="1" customFormat="1" ht="20" customHeight="1" spans="1:11">
      <c r="A47" s="7">
        <v>44</v>
      </c>
      <c r="B47" s="7" t="str">
        <f>"05"</f>
        <v>05</v>
      </c>
      <c r="C47" s="7" t="str">
        <f t="shared" si="3"/>
        <v>男</v>
      </c>
      <c r="D47" s="7">
        <v>28</v>
      </c>
      <c r="E47" s="7" t="str">
        <f>"20250519005"</f>
        <v>20250519005</v>
      </c>
      <c r="F47" s="7" t="s">
        <v>18</v>
      </c>
      <c r="G47" s="7" t="s">
        <v>21</v>
      </c>
      <c r="H47" s="8">
        <v>40932</v>
      </c>
      <c r="I47" s="10" t="s">
        <v>15</v>
      </c>
      <c r="J47" s="10" t="s">
        <v>15</v>
      </c>
      <c r="K47" s="7"/>
    </row>
    <row r="48" s="1" customFormat="1" ht="20" customHeight="1" spans="1:11">
      <c r="A48" s="7">
        <v>45</v>
      </c>
      <c r="B48" s="7" t="str">
        <f t="shared" ref="B48:B50" si="8">"06"</f>
        <v>06</v>
      </c>
      <c r="C48" s="7" t="str">
        <f t="shared" si="3"/>
        <v>男</v>
      </c>
      <c r="D48" s="7">
        <v>28</v>
      </c>
      <c r="E48" s="7" t="str">
        <f>"20250621017"</f>
        <v>20250621017</v>
      </c>
      <c r="F48" s="7" t="s">
        <v>18</v>
      </c>
      <c r="G48" s="7" t="s">
        <v>21</v>
      </c>
      <c r="H48" s="8">
        <v>43097</v>
      </c>
      <c r="I48" s="8" t="s">
        <v>16</v>
      </c>
      <c r="J48" s="8" t="s">
        <v>16</v>
      </c>
      <c r="K48" s="11" t="s">
        <v>17</v>
      </c>
    </row>
    <row r="49" s="1" customFormat="1" ht="20" customHeight="1" spans="1:11">
      <c r="A49" s="7">
        <v>46</v>
      </c>
      <c r="B49" s="7" t="str">
        <f t="shared" si="8"/>
        <v>06</v>
      </c>
      <c r="C49" s="7" t="str">
        <f t="shared" si="3"/>
        <v>男</v>
      </c>
      <c r="D49" s="7">
        <v>28</v>
      </c>
      <c r="E49" s="7" t="str">
        <f>"20250621015"</f>
        <v>20250621015</v>
      </c>
      <c r="F49" s="7" t="s">
        <v>18</v>
      </c>
      <c r="G49" s="7" t="s">
        <v>21</v>
      </c>
      <c r="H49" s="8">
        <v>33778</v>
      </c>
      <c r="I49" s="10" t="s">
        <v>15</v>
      </c>
      <c r="J49" s="10" t="s">
        <v>15</v>
      </c>
      <c r="K49" s="7"/>
    </row>
    <row r="50" s="1" customFormat="1" ht="20" customHeight="1" spans="1:11">
      <c r="A50" s="7">
        <v>47</v>
      </c>
      <c r="B50" s="7" t="str">
        <f t="shared" si="8"/>
        <v>06</v>
      </c>
      <c r="C50" s="7" t="str">
        <f t="shared" si="3"/>
        <v>男</v>
      </c>
      <c r="D50" s="7">
        <v>28</v>
      </c>
      <c r="E50" s="7" t="str">
        <f>"20250621003"</f>
        <v>20250621003</v>
      </c>
      <c r="F50" s="7" t="s">
        <v>18</v>
      </c>
      <c r="G50" s="7" t="s">
        <v>21</v>
      </c>
      <c r="H50" s="8">
        <v>35916</v>
      </c>
      <c r="I50" s="10" t="s">
        <v>15</v>
      </c>
      <c r="J50" s="10" t="s">
        <v>15</v>
      </c>
      <c r="K50" s="7"/>
    </row>
    <row r="51" s="1" customFormat="1" ht="20" customHeight="1" spans="1:11">
      <c r="A51" s="7">
        <v>48</v>
      </c>
      <c r="B51" s="7" t="str">
        <f>"01"</f>
        <v>01</v>
      </c>
      <c r="C51" s="7" t="str">
        <f t="shared" si="3"/>
        <v>男</v>
      </c>
      <c r="D51" s="7">
        <v>27</v>
      </c>
      <c r="E51" s="7" t="str">
        <f>"20250102009"</f>
        <v>20250102009</v>
      </c>
      <c r="F51" s="7" t="s">
        <v>18</v>
      </c>
      <c r="G51" s="7" t="s">
        <v>21</v>
      </c>
      <c r="H51" s="8">
        <v>44128</v>
      </c>
      <c r="I51" s="8" t="s">
        <v>16</v>
      </c>
      <c r="J51" s="8" t="s">
        <v>16</v>
      </c>
      <c r="K51" s="11" t="s">
        <v>17</v>
      </c>
    </row>
    <row r="52" s="1" customFormat="1" ht="20" customHeight="1" spans="1:11">
      <c r="A52" s="7">
        <v>49</v>
      </c>
      <c r="B52" s="7" t="str">
        <f>"01"</f>
        <v>01</v>
      </c>
      <c r="C52" s="7" t="str">
        <f t="shared" si="3"/>
        <v>男</v>
      </c>
      <c r="D52" s="7">
        <v>27</v>
      </c>
      <c r="E52" s="7" t="str">
        <f>"20250101030"</f>
        <v>20250101030</v>
      </c>
      <c r="F52" s="7" t="s">
        <v>18</v>
      </c>
      <c r="G52" s="7" t="s">
        <v>21</v>
      </c>
      <c r="H52" s="8">
        <v>43022</v>
      </c>
      <c r="I52" s="8" t="s">
        <v>16</v>
      </c>
      <c r="J52" s="8" t="s">
        <v>16</v>
      </c>
      <c r="K52" s="11" t="s">
        <v>17</v>
      </c>
    </row>
    <row r="53" s="1" customFormat="1" ht="20" customHeight="1" spans="1:11">
      <c r="A53" s="7">
        <v>50</v>
      </c>
      <c r="B53" s="7" t="str">
        <f t="shared" ref="B53:B57" si="9">"03"</f>
        <v>03</v>
      </c>
      <c r="C53" s="7" t="str">
        <f t="shared" si="3"/>
        <v>男</v>
      </c>
      <c r="D53" s="7">
        <v>27</v>
      </c>
      <c r="E53" s="7" t="str">
        <f>"20250313007"</f>
        <v>20250313007</v>
      </c>
      <c r="F53" s="7" t="s">
        <v>18</v>
      </c>
      <c r="G53" s="7" t="s">
        <v>21</v>
      </c>
      <c r="H53" s="8">
        <v>42722</v>
      </c>
      <c r="I53" s="8" t="s">
        <v>16</v>
      </c>
      <c r="J53" s="8" t="s">
        <v>16</v>
      </c>
      <c r="K53" s="11" t="s">
        <v>17</v>
      </c>
    </row>
    <row r="54" s="1" customFormat="1" ht="20" customHeight="1" spans="1:11">
      <c r="A54" s="7">
        <v>51</v>
      </c>
      <c r="B54" s="7" t="str">
        <f t="shared" si="9"/>
        <v>03</v>
      </c>
      <c r="C54" s="7" t="str">
        <f t="shared" si="3"/>
        <v>男</v>
      </c>
      <c r="D54" s="7">
        <v>27</v>
      </c>
      <c r="E54" s="7" t="str">
        <f>"20250312016"</f>
        <v>20250312016</v>
      </c>
      <c r="F54" s="7" t="s">
        <v>18</v>
      </c>
      <c r="G54" s="7" t="s">
        <v>21</v>
      </c>
      <c r="H54" s="8">
        <v>40849</v>
      </c>
      <c r="I54" s="10" t="s">
        <v>15</v>
      </c>
      <c r="J54" s="10" t="s">
        <v>15</v>
      </c>
      <c r="K54" s="7"/>
    </row>
    <row r="55" s="1" customFormat="1" ht="20" customHeight="1" spans="1:11">
      <c r="A55" s="7">
        <v>52</v>
      </c>
      <c r="B55" s="7" t="str">
        <f t="shared" si="9"/>
        <v>03</v>
      </c>
      <c r="C55" s="7" t="str">
        <f t="shared" si="3"/>
        <v>男</v>
      </c>
      <c r="D55" s="7">
        <v>27</v>
      </c>
      <c r="E55" s="7" t="str">
        <f>"20250312023"</f>
        <v>20250312023</v>
      </c>
      <c r="F55" s="7" t="s">
        <v>18</v>
      </c>
      <c r="G55" s="7" t="s">
        <v>21</v>
      </c>
      <c r="H55" s="8">
        <v>41016</v>
      </c>
      <c r="I55" s="10" t="s">
        <v>15</v>
      </c>
      <c r="J55" s="10" t="s">
        <v>15</v>
      </c>
      <c r="K55" s="7"/>
    </row>
    <row r="56" s="1" customFormat="1" ht="20" customHeight="1" spans="1:11">
      <c r="A56" s="7">
        <v>53</v>
      </c>
      <c r="B56" s="7" t="str">
        <f t="shared" si="9"/>
        <v>03</v>
      </c>
      <c r="C56" s="7" t="str">
        <f t="shared" si="3"/>
        <v>男</v>
      </c>
      <c r="D56" s="7">
        <v>27</v>
      </c>
      <c r="E56" s="7" t="str">
        <f>"20250312022"</f>
        <v>20250312022</v>
      </c>
      <c r="F56" s="7" t="s">
        <v>18</v>
      </c>
      <c r="G56" s="7" t="s">
        <v>22</v>
      </c>
      <c r="H56" s="8"/>
      <c r="I56" s="8" t="s">
        <v>16</v>
      </c>
      <c r="J56" s="8" t="s">
        <v>16</v>
      </c>
      <c r="K56" s="8" t="s">
        <v>20</v>
      </c>
    </row>
    <row r="57" s="1" customFormat="1" ht="20" customHeight="1" spans="1:11">
      <c r="A57" s="7">
        <v>54</v>
      </c>
      <c r="B57" s="7" t="str">
        <f t="shared" si="9"/>
        <v>03</v>
      </c>
      <c r="C57" s="7" t="str">
        <f t="shared" si="3"/>
        <v>男</v>
      </c>
      <c r="D57" s="7">
        <v>27</v>
      </c>
      <c r="E57" s="7" t="str">
        <f>"20250314004"</f>
        <v>20250314004</v>
      </c>
      <c r="F57" s="7" t="s">
        <v>18</v>
      </c>
      <c r="G57" s="7" t="s">
        <v>22</v>
      </c>
      <c r="H57" s="8"/>
      <c r="I57" s="8" t="s">
        <v>16</v>
      </c>
      <c r="J57" s="8" t="s">
        <v>16</v>
      </c>
      <c r="K57" s="8" t="s">
        <v>20</v>
      </c>
    </row>
    <row r="58" s="1" customFormat="1" ht="20" customHeight="1" spans="1:11">
      <c r="A58" s="7">
        <v>55</v>
      </c>
      <c r="B58" s="7" t="str">
        <f t="shared" ref="B58:B61" si="10">"04"</f>
        <v>04</v>
      </c>
      <c r="C58" s="7" t="str">
        <f t="shared" si="3"/>
        <v>男</v>
      </c>
      <c r="D58" s="7">
        <v>27</v>
      </c>
      <c r="E58" s="7" t="str">
        <f>"20250414029"</f>
        <v>20250414029</v>
      </c>
      <c r="F58" s="7" t="s">
        <v>18</v>
      </c>
      <c r="G58" s="7" t="s">
        <v>22</v>
      </c>
      <c r="H58" s="8">
        <v>35544</v>
      </c>
      <c r="I58" s="10" t="s">
        <v>15</v>
      </c>
      <c r="J58" s="10" t="s">
        <v>15</v>
      </c>
      <c r="K58" s="7"/>
    </row>
    <row r="59" s="1" customFormat="1" ht="20" customHeight="1" spans="1:11">
      <c r="A59" s="7">
        <v>56</v>
      </c>
      <c r="B59" s="7" t="str">
        <f t="shared" si="10"/>
        <v>04</v>
      </c>
      <c r="C59" s="7" t="str">
        <f t="shared" si="3"/>
        <v>男</v>
      </c>
      <c r="D59" s="7">
        <v>27</v>
      </c>
      <c r="E59" s="7" t="str">
        <f>"20250415028"</f>
        <v>20250415028</v>
      </c>
      <c r="F59" s="7" t="s">
        <v>18</v>
      </c>
      <c r="G59" s="7" t="s">
        <v>22</v>
      </c>
      <c r="H59" s="8">
        <v>43995</v>
      </c>
      <c r="I59" s="8" t="s">
        <v>16</v>
      </c>
      <c r="J59" s="8" t="s">
        <v>16</v>
      </c>
      <c r="K59" s="11" t="s">
        <v>17</v>
      </c>
    </row>
    <row r="60" s="1" customFormat="1" ht="20" customHeight="1" spans="1:11">
      <c r="A60" s="7">
        <v>57</v>
      </c>
      <c r="B60" s="7" t="str">
        <f t="shared" si="10"/>
        <v>04</v>
      </c>
      <c r="C60" s="7" t="str">
        <f t="shared" si="3"/>
        <v>男</v>
      </c>
      <c r="D60" s="7">
        <v>27</v>
      </c>
      <c r="E60" s="7" t="str">
        <f>"20250417014"</f>
        <v>20250417014</v>
      </c>
      <c r="F60" s="7" t="s">
        <v>18</v>
      </c>
      <c r="G60" s="7" t="s">
        <v>22</v>
      </c>
      <c r="H60" s="8">
        <v>45665</v>
      </c>
      <c r="I60" s="8" t="s">
        <v>16</v>
      </c>
      <c r="J60" s="8" t="s">
        <v>16</v>
      </c>
      <c r="K60" s="11" t="s">
        <v>17</v>
      </c>
    </row>
    <row r="61" s="1" customFormat="1" ht="20" customHeight="1" spans="1:11">
      <c r="A61" s="7">
        <v>58</v>
      </c>
      <c r="B61" s="7" t="str">
        <f t="shared" si="10"/>
        <v>04</v>
      </c>
      <c r="C61" s="7" t="str">
        <f t="shared" si="3"/>
        <v>男</v>
      </c>
      <c r="D61" s="7">
        <v>27</v>
      </c>
      <c r="E61" s="7" t="str">
        <f>"20250417015"</f>
        <v>20250417015</v>
      </c>
      <c r="F61" s="7" t="s">
        <v>18</v>
      </c>
      <c r="G61" s="7" t="s">
        <v>22</v>
      </c>
      <c r="H61" s="8">
        <v>44935</v>
      </c>
      <c r="I61" s="8" t="s">
        <v>16</v>
      </c>
      <c r="J61" s="8" t="s">
        <v>16</v>
      </c>
      <c r="K61" s="11" t="s">
        <v>17</v>
      </c>
    </row>
    <row r="62" s="1" customFormat="1" ht="20" customHeight="1" spans="1:11">
      <c r="A62" s="7">
        <v>59</v>
      </c>
      <c r="B62" s="7" t="str">
        <f t="shared" ref="B62:B65" si="11">"05"</f>
        <v>05</v>
      </c>
      <c r="C62" s="7" t="str">
        <f t="shared" si="3"/>
        <v>男</v>
      </c>
      <c r="D62" s="7">
        <v>27</v>
      </c>
      <c r="E62" s="7" t="str">
        <f>"20250519008"</f>
        <v>20250519008</v>
      </c>
      <c r="F62" s="7" t="s">
        <v>18</v>
      </c>
      <c r="G62" s="7" t="s">
        <v>22</v>
      </c>
      <c r="H62" s="8">
        <v>45257</v>
      </c>
      <c r="I62" s="8" t="s">
        <v>16</v>
      </c>
      <c r="J62" s="8" t="s">
        <v>16</v>
      </c>
      <c r="K62" s="11" t="s">
        <v>17</v>
      </c>
    </row>
    <row r="63" s="1" customFormat="1" ht="20" customHeight="1" spans="1:11">
      <c r="A63" s="7">
        <v>60</v>
      </c>
      <c r="B63" s="7" t="str">
        <f t="shared" si="11"/>
        <v>05</v>
      </c>
      <c r="C63" s="7" t="str">
        <f t="shared" si="3"/>
        <v>男</v>
      </c>
      <c r="D63" s="7">
        <v>27</v>
      </c>
      <c r="E63" s="7" t="str">
        <f>"20250520010"</f>
        <v>20250520010</v>
      </c>
      <c r="F63" s="7" t="s">
        <v>18</v>
      </c>
      <c r="G63" s="7" t="s">
        <v>22</v>
      </c>
      <c r="H63" s="8">
        <v>40484</v>
      </c>
      <c r="I63" s="10" t="s">
        <v>15</v>
      </c>
      <c r="J63" s="10" t="s">
        <v>15</v>
      </c>
      <c r="K63" s="7"/>
    </row>
    <row r="64" s="1" customFormat="1" ht="20" customHeight="1" spans="1:11">
      <c r="A64" s="7">
        <v>61</v>
      </c>
      <c r="B64" s="7" t="str">
        <f t="shared" si="11"/>
        <v>05</v>
      </c>
      <c r="C64" s="7" t="str">
        <f t="shared" si="3"/>
        <v>男</v>
      </c>
      <c r="D64" s="7">
        <v>27</v>
      </c>
      <c r="E64" s="7" t="str">
        <f>"20250518025"</f>
        <v>20250518025</v>
      </c>
      <c r="F64" s="7" t="s">
        <v>18</v>
      </c>
      <c r="G64" s="7" t="s">
        <v>22</v>
      </c>
      <c r="H64" s="8">
        <v>35928</v>
      </c>
      <c r="I64" s="10" t="s">
        <v>15</v>
      </c>
      <c r="J64" s="10" t="s">
        <v>15</v>
      </c>
      <c r="K64" s="7"/>
    </row>
    <row r="65" s="1" customFormat="1" ht="20" customHeight="1" spans="1:11">
      <c r="A65" s="7">
        <v>62</v>
      </c>
      <c r="B65" s="7" t="str">
        <f t="shared" si="11"/>
        <v>05</v>
      </c>
      <c r="C65" s="7" t="str">
        <f t="shared" si="3"/>
        <v>男</v>
      </c>
      <c r="D65" s="7">
        <v>27</v>
      </c>
      <c r="E65" s="7" t="str">
        <f>"20250518011"</f>
        <v>20250518011</v>
      </c>
      <c r="F65" s="7" t="s">
        <v>18</v>
      </c>
      <c r="G65" s="7" t="s">
        <v>22</v>
      </c>
      <c r="H65" s="8">
        <v>41031</v>
      </c>
      <c r="I65" s="10" t="s">
        <v>15</v>
      </c>
      <c r="J65" s="10" t="s">
        <v>15</v>
      </c>
      <c r="K65" s="7"/>
    </row>
    <row r="66" s="1" customFormat="1" ht="20" customHeight="1" spans="1:11">
      <c r="A66" s="7">
        <v>63</v>
      </c>
      <c r="B66" s="7" t="str">
        <f t="shared" ref="B66:B69" si="12">"06"</f>
        <v>06</v>
      </c>
      <c r="C66" s="7" t="str">
        <f t="shared" si="3"/>
        <v>男</v>
      </c>
      <c r="D66" s="7">
        <v>27</v>
      </c>
      <c r="E66" s="7" t="str">
        <f>"20250621018"</f>
        <v>20250621018</v>
      </c>
      <c r="F66" s="7" t="s">
        <v>18</v>
      </c>
      <c r="G66" s="7" t="s">
        <v>22</v>
      </c>
      <c r="H66" s="8">
        <v>42282</v>
      </c>
      <c r="I66" s="10" t="s">
        <v>15</v>
      </c>
      <c r="J66" s="10" t="s">
        <v>15</v>
      </c>
      <c r="K66" s="7"/>
    </row>
    <row r="67" s="1" customFormat="1" ht="20" customHeight="1" spans="1:11">
      <c r="A67" s="7">
        <v>64</v>
      </c>
      <c r="B67" s="7" t="str">
        <f t="shared" si="12"/>
        <v>06</v>
      </c>
      <c r="C67" s="7" t="str">
        <f t="shared" si="3"/>
        <v>男</v>
      </c>
      <c r="D67" s="7">
        <v>27</v>
      </c>
      <c r="E67" s="7" t="str">
        <f>"20250620021"</f>
        <v>20250620021</v>
      </c>
      <c r="F67" s="7" t="s">
        <v>18</v>
      </c>
      <c r="G67" s="7" t="s">
        <v>22</v>
      </c>
      <c r="H67" s="8">
        <v>50016</v>
      </c>
      <c r="I67" s="8" t="s">
        <v>16</v>
      </c>
      <c r="J67" s="8" t="s">
        <v>16</v>
      </c>
      <c r="K67" s="11" t="s">
        <v>17</v>
      </c>
    </row>
    <row r="68" s="1" customFormat="1" ht="20" customHeight="1" spans="1:11">
      <c r="A68" s="7">
        <v>65</v>
      </c>
      <c r="B68" s="7" t="str">
        <f t="shared" si="12"/>
        <v>06</v>
      </c>
      <c r="C68" s="7" t="str">
        <f t="shared" si="3"/>
        <v>男</v>
      </c>
      <c r="D68" s="7">
        <v>27</v>
      </c>
      <c r="E68" s="7" t="str">
        <f>"20250621001"</f>
        <v>20250621001</v>
      </c>
      <c r="F68" s="7" t="s">
        <v>18</v>
      </c>
      <c r="G68" s="7" t="s">
        <v>22</v>
      </c>
      <c r="H68" s="8">
        <v>51586</v>
      </c>
      <c r="I68" s="8" t="s">
        <v>16</v>
      </c>
      <c r="J68" s="8" t="s">
        <v>16</v>
      </c>
      <c r="K68" s="11" t="s">
        <v>17</v>
      </c>
    </row>
    <row r="69" s="1" customFormat="1" ht="20" customHeight="1" spans="1:11">
      <c r="A69" s="7">
        <v>66</v>
      </c>
      <c r="B69" s="7" t="str">
        <f t="shared" si="12"/>
        <v>06</v>
      </c>
      <c r="C69" s="7" t="str">
        <f t="shared" si="3"/>
        <v>男</v>
      </c>
      <c r="D69" s="7">
        <v>27</v>
      </c>
      <c r="E69" s="7" t="str">
        <f>"20250621011"</f>
        <v>20250621011</v>
      </c>
      <c r="F69" s="7" t="s">
        <v>18</v>
      </c>
      <c r="G69" s="7" t="s">
        <v>22</v>
      </c>
      <c r="H69" s="8">
        <v>41220</v>
      </c>
      <c r="I69" s="10" t="s">
        <v>15</v>
      </c>
      <c r="J69" s="10" t="s">
        <v>15</v>
      </c>
      <c r="K69" s="7"/>
    </row>
    <row r="70" s="1" customFormat="1" ht="20" customHeight="1" spans="1:11">
      <c r="A70" s="7">
        <v>67</v>
      </c>
      <c r="B70" s="7" t="str">
        <f>"01"</f>
        <v>01</v>
      </c>
      <c r="C70" s="7" t="str">
        <f t="shared" si="3"/>
        <v>男</v>
      </c>
      <c r="D70" s="7">
        <v>26</v>
      </c>
      <c r="E70" s="7" t="str">
        <f>"20250101007"</f>
        <v>20250101007</v>
      </c>
      <c r="F70" s="7" t="s">
        <v>18</v>
      </c>
      <c r="G70" s="7" t="s">
        <v>22</v>
      </c>
      <c r="H70" s="8">
        <v>33516</v>
      </c>
      <c r="I70" s="10" t="s">
        <v>15</v>
      </c>
      <c r="J70" s="10" t="s">
        <v>15</v>
      </c>
      <c r="K70" s="11"/>
    </row>
    <row r="71" s="1" customFormat="1" ht="20" customHeight="1" spans="1:11">
      <c r="A71" s="7">
        <v>68</v>
      </c>
      <c r="B71" s="7" t="str">
        <f>"01"</f>
        <v>01</v>
      </c>
      <c r="C71" s="7" t="str">
        <f t="shared" si="3"/>
        <v>男</v>
      </c>
      <c r="D71" s="7">
        <v>26</v>
      </c>
      <c r="E71" s="7" t="str">
        <f>"20250101025"</f>
        <v>20250101025</v>
      </c>
      <c r="F71" s="7" t="s">
        <v>18</v>
      </c>
      <c r="G71" s="7" t="s">
        <v>22</v>
      </c>
      <c r="H71" s="8"/>
      <c r="I71" s="8" t="s">
        <v>16</v>
      </c>
      <c r="J71" s="8" t="s">
        <v>16</v>
      </c>
      <c r="K71" s="8" t="s">
        <v>23</v>
      </c>
    </row>
    <row r="72" s="1" customFormat="1" ht="20" customHeight="1" spans="1:11">
      <c r="A72" s="7">
        <v>69</v>
      </c>
      <c r="B72" s="7" t="str">
        <f t="shared" ref="B72:B75" si="13">"03"</f>
        <v>03</v>
      </c>
      <c r="C72" s="7" t="str">
        <f t="shared" si="3"/>
        <v>男</v>
      </c>
      <c r="D72" s="7">
        <v>26</v>
      </c>
      <c r="E72" s="7" t="str">
        <f>"20250314024"</f>
        <v>20250314024</v>
      </c>
      <c r="F72" s="7" t="s">
        <v>18</v>
      </c>
      <c r="G72" s="7" t="s">
        <v>22</v>
      </c>
      <c r="H72" s="8">
        <v>35838</v>
      </c>
      <c r="I72" s="10" t="s">
        <v>15</v>
      </c>
      <c r="J72" s="10" t="s">
        <v>15</v>
      </c>
      <c r="K72" s="7"/>
    </row>
    <row r="73" s="1" customFormat="1" ht="20" customHeight="1" spans="1:11">
      <c r="A73" s="7">
        <v>70</v>
      </c>
      <c r="B73" s="7" t="str">
        <f t="shared" si="13"/>
        <v>03</v>
      </c>
      <c r="C73" s="7" t="str">
        <f t="shared" si="3"/>
        <v>男</v>
      </c>
      <c r="D73" s="7">
        <v>26</v>
      </c>
      <c r="E73" s="7" t="str">
        <f>"20250314003"</f>
        <v>20250314003</v>
      </c>
      <c r="F73" s="7" t="s">
        <v>18</v>
      </c>
      <c r="G73" s="7" t="s">
        <v>22</v>
      </c>
      <c r="H73" s="8">
        <v>40886</v>
      </c>
      <c r="I73" s="10" t="s">
        <v>15</v>
      </c>
      <c r="J73" s="10" t="s">
        <v>15</v>
      </c>
      <c r="K73" s="7"/>
    </row>
    <row r="74" s="1" customFormat="1" ht="20" customHeight="1" spans="1:11">
      <c r="A74" s="7">
        <v>71</v>
      </c>
      <c r="B74" s="7" t="str">
        <f t="shared" si="13"/>
        <v>03</v>
      </c>
      <c r="C74" s="7" t="str">
        <f t="shared" si="3"/>
        <v>男</v>
      </c>
      <c r="D74" s="7">
        <v>26</v>
      </c>
      <c r="E74" s="7" t="str">
        <f>"20250313021"</f>
        <v>20250313021</v>
      </c>
      <c r="F74" s="7" t="s">
        <v>18</v>
      </c>
      <c r="G74" s="7" t="s">
        <v>24</v>
      </c>
      <c r="H74" s="8">
        <v>65950</v>
      </c>
      <c r="I74" s="8" t="s">
        <v>16</v>
      </c>
      <c r="J74" s="8" t="s">
        <v>16</v>
      </c>
      <c r="K74" s="11" t="s">
        <v>17</v>
      </c>
    </row>
    <row r="75" s="1" customFormat="1" ht="20" customHeight="1" spans="1:11">
      <c r="A75" s="7">
        <v>72</v>
      </c>
      <c r="B75" s="7" t="str">
        <f t="shared" si="13"/>
        <v>03</v>
      </c>
      <c r="C75" s="7" t="str">
        <f t="shared" si="3"/>
        <v>男</v>
      </c>
      <c r="D75" s="7">
        <v>26</v>
      </c>
      <c r="E75" s="7" t="str">
        <f>"20250313026"</f>
        <v>20250313026</v>
      </c>
      <c r="F75" s="7" t="s">
        <v>18</v>
      </c>
      <c r="G75" s="7" t="s">
        <v>24</v>
      </c>
      <c r="H75" s="8">
        <v>40414</v>
      </c>
      <c r="I75" s="10" t="s">
        <v>15</v>
      </c>
      <c r="J75" s="10" t="s">
        <v>15</v>
      </c>
      <c r="K75" s="7"/>
    </row>
    <row r="76" s="1" customFormat="1" ht="20" customHeight="1" spans="1:11">
      <c r="A76" s="7">
        <v>73</v>
      </c>
      <c r="B76" s="7" t="str">
        <f t="shared" ref="B76:B81" si="14">"04"</f>
        <v>04</v>
      </c>
      <c r="C76" s="7" t="str">
        <f t="shared" si="3"/>
        <v>男</v>
      </c>
      <c r="D76" s="7">
        <v>26</v>
      </c>
      <c r="E76" s="7" t="str">
        <f>"20250417026"</f>
        <v>20250417026</v>
      </c>
      <c r="F76" s="7" t="s">
        <v>18</v>
      </c>
      <c r="G76" s="7" t="s">
        <v>24</v>
      </c>
      <c r="H76" s="8">
        <v>42975</v>
      </c>
      <c r="I76" s="8" t="s">
        <v>16</v>
      </c>
      <c r="J76" s="8" t="s">
        <v>16</v>
      </c>
      <c r="K76" s="11" t="s">
        <v>17</v>
      </c>
    </row>
    <row r="77" s="1" customFormat="1" ht="20" customHeight="1" spans="1:11">
      <c r="A77" s="7">
        <v>74</v>
      </c>
      <c r="B77" s="7" t="str">
        <f t="shared" si="14"/>
        <v>04</v>
      </c>
      <c r="C77" s="7" t="str">
        <f t="shared" si="3"/>
        <v>男</v>
      </c>
      <c r="D77" s="7">
        <v>26</v>
      </c>
      <c r="E77" s="7" t="str">
        <f>"20250416003"</f>
        <v>20250416003</v>
      </c>
      <c r="F77" s="7" t="s">
        <v>18</v>
      </c>
      <c r="G77" s="7" t="s">
        <v>24</v>
      </c>
      <c r="H77" s="8">
        <v>40548</v>
      </c>
      <c r="I77" s="10" t="s">
        <v>15</v>
      </c>
      <c r="J77" s="10" t="s">
        <v>15</v>
      </c>
      <c r="K77" s="7"/>
    </row>
    <row r="78" s="1" customFormat="1" ht="20" customHeight="1" spans="1:11">
      <c r="A78" s="7">
        <v>75</v>
      </c>
      <c r="B78" s="7" t="str">
        <f t="shared" si="14"/>
        <v>04</v>
      </c>
      <c r="C78" s="7" t="str">
        <f t="shared" si="3"/>
        <v>男</v>
      </c>
      <c r="D78" s="7">
        <v>26</v>
      </c>
      <c r="E78" s="7" t="str">
        <f>"20250415003"</f>
        <v>20250415003</v>
      </c>
      <c r="F78" s="7" t="s">
        <v>18</v>
      </c>
      <c r="G78" s="7" t="s">
        <v>24</v>
      </c>
      <c r="H78" s="8">
        <v>42294</v>
      </c>
      <c r="I78" s="10" t="s">
        <v>15</v>
      </c>
      <c r="J78" s="10" t="s">
        <v>15</v>
      </c>
      <c r="K78" s="7"/>
    </row>
    <row r="79" s="1" customFormat="1" ht="20" customHeight="1" spans="1:11">
      <c r="A79" s="7">
        <v>76</v>
      </c>
      <c r="B79" s="7" t="str">
        <f t="shared" si="14"/>
        <v>04</v>
      </c>
      <c r="C79" s="7" t="str">
        <f t="shared" si="3"/>
        <v>男</v>
      </c>
      <c r="D79" s="7">
        <v>26</v>
      </c>
      <c r="E79" s="7" t="str">
        <f>"20250415007"</f>
        <v>20250415007</v>
      </c>
      <c r="F79" s="7" t="s">
        <v>18</v>
      </c>
      <c r="G79" s="7" t="s">
        <v>24</v>
      </c>
      <c r="H79" s="8">
        <v>42930</v>
      </c>
      <c r="I79" s="8" t="s">
        <v>16</v>
      </c>
      <c r="J79" s="8" t="s">
        <v>16</v>
      </c>
      <c r="K79" s="11" t="s">
        <v>17</v>
      </c>
    </row>
    <row r="80" s="1" customFormat="1" ht="20" customHeight="1" spans="1:11">
      <c r="A80" s="7">
        <v>77</v>
      </c>
      <c r="B80" s="7" t="str">
        <f t="shared" si="14"/>
        <v>04</v>
      </c>
      <c r="C80" s="7" t="str">
        <f t="shared" si="3"/>
        <v>男</v>
      </c>
      <c r="D80" s="7">
        <v>26</v>
      </c>
      <c r="E80" s="7" t="str">
        <f>"20250417013"</f>
        <v>20250417013</v>
      </c>
      <c r="F80" s="7" t="s">
        <v>18</v>
      </c>
      <c r="G80" s="7" t="s">
        <v>24</v>
      </c>
      <c r="H80" s="8">
        <v>40651</v>
      </c>
      <c r="I80" s="10" t="s">
        <v>15</v>
      </c>
      <c r="J80" s="10" t="s">
        <v>15</v>
      </c>
      <c r="K80" s="7"/>
    </row>
    <row r="81" s="1" customFormat="1" ht="20" customHeight="1" spans="1:11">
      <c r="A81" s="7">
        <v>78</v>
      </c>
      <c r="B81" s="7" t="str">
        <f t="shared" si="14"/>
        <v>04</v>
      </c>
      <c r="C81" s="7" t="str">
        <f t="shared" si="3"/>
        <v>男</v>
      </c>
      <c r="D81" s="7">
        <v>26</v>
      </c>
      <c r="E81" s="7" t="str">
        <f>"20250417018"</f>
        <v>20250417018</v>
      </c>
      <c r="F81" s="7" t="s">
        <v>18</v>
      </c>
      <c r="G81" s="7" t="s">
        <v>24</v>
      </c>
      <c r="H81" s="8">
        <v>51041</v>
      </c>
      <c r="I81" s="8" t="s">
        <v>16</v>
      </c>
      <c r="J81" s="8" t="s">
        <v>16</v>
      </c>
      <c r="K81" s="11" t="s">
        <v>17</v>
      </c>
    </row>
    <row r="82" s="1" customFormat="1" ht="20" customHeight="1" spans="1:11">
      <c r="A82" s="7">
        <v>79</v>
      </c>
      <c r="B82" s="7" t="str">
        <f t="shared" ref="B82:B85" si="15">"05"</f>
        <v>05</v>
      </c>
      <c r="C82" s="7" t="str">
        <f t="shared" si="3"/>
        <v>男</v>
      </c>
      <c r="D82" s="7">
        <v>26</v>
      </c>
      <c r="E82" s="7" t="str">
        <f>"20250518029"</f>
        <v>20250518029</v>
      </c>
      <c r="F82" s="7" t="s">
        <v>18</v>
      </c>
      <c r="G82" s="7" t="s">
        <v>24</v>
      </c>
      <c r="H82" s="8">
        <v>45041</v>
      </c>
      <c r="I82" s="8" t="s">
        <v>16</v>
      </c>
      <c r="J82" s="8" t="s">
        <v>16</v>
      </c>
      <c r="K82" s="11" t="s">
        <v>17</v>
      </c>
    </row>
    <row r="83" s="1" customFormat="1" ht="20" customHeight="1" spans="1:11">
      <c r="A83" s="7">
        <v>80</v>
      </c>
      <c r="B83" s="7" t="str">
        <f t="shared" si="15"/>
        <v>05</v>
      </c>
      <c r="C83" s="7" t="str">
        <f t="shared" si="3"/>
        <v>男</v>
      </c>
      <c r="D83" s="7">
        <v>26</v>
      </c>
      <c r="E83" s="7" t="str">
        <f>"20250519017"</f>
        <v>20250519017</v>
      </c>
      <c r="F83" s="7" t="s">
        <v>18</v>
      </c>
      <c r="G83" s="7" t="s">
        <v>24</v>
      </c>
      <c r="H83" s="8">
        <v>43553</v>
      </c>
      <c r="I83" s="8" t="s">
        <v>16</v>
      </c>
      <c r="J83" s="8" t="s">
        <v>16</v>
      </c>
      <c r="K83" s="11" t="s">
        <v>17</v>
      </c>
    </row>
    <row r="84" s="1" customFormat="1" ht="20" customHeight="1" spans="1:11">
      <c r="A84" s="7">
        <v>81</v>
      </c>
      <c r="B84" s="7" t="str">
        <f t="shared" si="15"/>
        <v>05</v>
      </c>
      <c r="C84" s="7" t="str">
        <f t="shared" ref="C84:C146" si="16">"男"</f>
        <v>男</v>
      </c>
      <c r="D84" s="7">
        <v>26</v>
      </c>
      <c r="E84" s="7" t="str">
        <f>"20250519024"</f>
        <v>20250519024</v>
      </c>
      <c r="F84" s="7" t="s">
        <v>18</v>
      </c>
      <c r="G84" s="7" t="s">
        <v>24</v>
      </c>
      <c r="H84" s="8">
        <v>41695</v>
      </c>
      <c r="I84" s="10" t="s">
        <v>15</v>
      </c>
      <c r="J84" s="10" t="s">
        <v>15</v>
      </c>
      <c r="K84" s="7"/>
    </row>
    <row r="85" s="1" customFormat="1" ht="20" customHeight="1" spans="1:11">
      <c r="A85" s="7">
        <v>82</v>
      </c>
      <c r="B85" s="7" t="str">
        <f t="shared" si="15"/>
        <v>05</v>
      </c>
      <c r="C85" s="7" t="str">
        <f t="shared" si="16"/>
        <v>男</v>
      </c>
      <c r="D85" s="7">
        <v>26</v>
      </c>
      <c r="E85" s="7" t="str">
        <f>"20250519002"</f>
        <v>20250519002</v>
      </c>
      <c r="F85" s="7" t="s">
        <v>18</v>
      </c>
      <c r="G85" s="7" t="s">
        <v>24</v>
      </c>
      <c r="H85" s="8">
        <v>40132</v>
      </c>
      <c r="I85" s="10" t="s">
        <v>15</v>
      </c>
      <c r="J85" s="10" t="s">
        <v>15</v>
      </c>
      <c r="K85" s="7"/>
    </row>
    <row r="86" s="1" customFormat="1" ht="20" customHeight="1" spans="1:11">
      <c r="A86" s="7">
        <v>83</v>
      </c>
      <c r="B86" s="7" t="str">
        <f t="shared" ref="B86:B94" si="17">"06"</f>
        <v>06</v>
      </c>
      <c r="C86" s="7" t="str">
        <f t="shared" si="16"/>
        <v>男</v>
      </c>
      <c r="D86" s="7">
        <v>26</v>
      </c>
      <c r="E86" s="7" t="str">
        <f>"20250621028"</f>
        <v>20250621028</v>
      </c>
      <c r="F86" s="7" t="s">
        <v>18</v>
      </c>
      <c r="G86" s="7" t="s">
        <v>24</v>
      </c>
      <c r="H86" s="8">
        <v>35603</v>
      </c>
      <c r="I86" s="10" t="s">
        <v>15</v>
      </c>
      <c r="J86" s="10" t="s">
        <v>15</v>
      </c>
      <c r="K86" s="7"/>
    </row>
    <row r="87" s="1" customFormat="1" ht="20" customHeight="1" spans="1:11">
      <c r="A87" s="7">
        <v>84</v>
      </c>
      <c r="B87" s="7" t="str">
        <f t="shared" si="17"/>
        <v>06</v>
      </c>
      <c r="C87" s="7" t="str">
        <f t="shared" si="16"/>
        <v>男</v>
      </c>
      <c r="D87" s="7">
        <v>26</v>
      </c>
      <c r="E87" s="7" t="str">
        <f>"20250622006"</f>
        <v>20250622006</v>
      </c>
      <c r="F87" s="7" t="s">
        <v>18</v>
      </c>
      <c r="G87" s="7" t="s">
        <v>24</v>
      </c>
      <c r="H87" s="8">
        <v>34425</v>
      </c>
      <c r="I87" s="10" t="s">
        <v>15</v>
      </c>
      <c r="J87" s="10" t="s">
        <v>15</v>
      </c>
      <c r="K87" s="7"/>
    </row>
    <row r="88" s="1" customFormat="1" ht="20" customHeight="1" spans="1:11">
      <c r="A88" s="7">
        <v>85</v>
      </c>
      <c r="B88" s="7" t="str">
        <f t="shared" si="17"/>
        <v>06</v>
      </c>
      <c r="C88" s="7" t="str">
        <f t="shared" si="16"/>
        <v>男</v>
      </c>
      <c r="D88" s="7">
        <v>26</v>
      </c>
      <c r="E88" s="7" t="str">
        <f>"20250621009"</f>
        <v>20250621009</v>
      </c>
      <c r="F88" s="7" t="s">
        <v>18</v>
      </c>
      <c r="G88" s="7" t="s">
        <v>24</v>
      </c>
      <c r="H88" s="8">
        <v>70644</v>
      </c>
      <c r="I88" s="8" t="s">
        <v>16</v>
      </c>
      <c r="J88" s="8" t="s">
        <v>16</v>
      </c>
      <c r="K88" s="11" t="s">
        <v>17</v>
      </c>
    </row>
    <row r="89" s="1" customFormat="1" ht="20" customHeight="1" spans="1:11">
      <c r="A89" s="7">
        <v>86</v>
      </c>
      <c r="B89" s="7" t="str">
        <f t="shared" si="17"/>
        <v>06</v>
      </c>
      <c r="C89" s="7" t="str">
        <f t="shared" si="16"/>
        <v>男</v>
      </c>
      <c r="D89" s="7">
        <v>26</v>
      </c>
      <c r="E89" s="7" t="str">
        <f>"20250620019"</f>
        <v>20250620019</v>
      </c>
      <c r="F89" s="7" t="s">
        <v>18</v>
      </c>
      <c r="G89" s="7" t="s">
        <v>24</v>
      </c>
      <c r="H89" s="8">
        <v>33575</v>
      </c>
      <c r="I89" s="10" t="s">
        <v>15</v>
      </c>
      <c r="J89" s="10" t="s">
        <v>15</v>
      </c>
      <c r="K89" s="7"/>
    </row>
    <row r="90" s="1" customFormat="1" ht="20" customHeight="1" spans="1:11">
      <c r="A90" s="7">
        <v>87</v>
      </c>
      <c r="B90" s="7" t="str">
        <f t="shared" si="17"/>
        <v>06</v>
      </c>
      <c r="C90" s="7" t="str">
        <f t="shared" si="16"/>
        <v>男</v>
      </c>
      <c r="D90" s="7">
        <v>26</v>
      </c>
      <c r="E90" s="7" t="str">
        <f>"20250621024"</f>
        <v>20250621024</v>
      </c>
      <c r="F90" s="7" t="s">
        <v>18</v>
      </c>
      <c r="G90" s="7" t="s">
        <v>24</v>
      </c>
      <c r="H90" s="8">
        <v>32294</v>
      </c>
      <c r="I90" s="10" t="s">
        <v>15</v>
      </c>
      <c r="J90" s="10" t="s">
        <v>15</v>
      </c>
      <c r="K90" s="7"/>
    </row>
    <row r="91" s="1" customFormat="1" ht="20" customHeight="1" spans="1:11">
      <c r="A91" s="7">
        <v>88</v>
      </c>
      <c r="B91" s="7" t="str">
        <f t="shared" si="17"/>
        <v>06</v>
      </c>
      <c r="C91" s="7" t="str">
        <f t="shared" si="16"/>
        <v>男</v>
      </c>
      <c r="D91" s="7">
        <v>26</v>
      </c>
      <c r="E91" s="7" t="str">
        <f>"20250620026"</f>
        <v>20250620026</v>
      </c>
      <c r="F91" s="7" t="s">
        <v>18</v>
      </c>
      <c r="G91" s="7" t="s">
        <v>24</v>
      </c>
      <c r="H91" s="8">
        <v>40375</v>
      </c>
      <c r="I91" s="10" t="s">
        <v>15</v>
      </c>
      <c r="J91" s="10" t="s">
        <v>15</v>
      </c>
      <c r="K91" s="7"/>
    </row>
    <row r="92" s="1" customFormat="1" ht="20" customHeight="1" spans="1:11">
      <c r="A92" s="7">
        <v>89</v>
      </c>
      <c r="B92" s="7" t="str">
        <f t="shared" si="17"/>
        <v>06</v>
      </c>
      <c r="C92" s="7" t="str">
        <f t="shared" si="16"/>
        <v>男</v>
      </c>
      <c r="D92" s="7">
        <v>26</v>
      </c>
      <c r="E92" s="7" t="str">
        <f>"20250620028"</f>
        <v>20250620028</v>
      </c>
      <c r="F92" s="7" t="s">
        <v>18</v>
      </c>
      <c r="G92" s="7" t="s">
        <v>25</v>
      </c>
      <c r="H92" s="8">
        <v>40455</v>
      </c>
      <c r="I92" s="10" t="s">
        <v>15</v>
      </c>
      <c r="J92" s="10" t="s">
        <v>15</v>
      </c>
      <c r="K92" s="7"/>
    </row>
    <row r="93" s="1" customFormat="1" ht="20" customHeight="1" spans="1:11">
      <c r="A93" s="7">
        <v>90</v>
      </c>
      <c r="B93" s="7" t="str">
        <f t="shared" si="17"/>
        <v>06</v>
      </c>
      <c r="C93" s="7" t="str">
        <f t="shared" si="16"/>
        <v>男</v>
      </c>
      <c r="D93" s="7">
        <v>26</v>
      </c>
      <c r="E93" s="7" t="str">
        <f>"20250621012"</f>
        <v>20250621012</v>
      </c>
      <c r="F93" s="7" t="s">
        <v>18</v>
      </c>
      <c r="G93" s="7" t="s">
        <v>25</v>
      </c>
      <c r="H93" s="8">
        <v>34999</v>
      </c>
      <c r="I93" s="10" t="s">
        <v>15</v>
      </c>
      <c r="J93" s="10" t="s">
        <v>15</v>
      </c>
      <c r="K93" s="7"/>
    </row>
    <row r="94" s="1" customFormat="1" ht="20" customHeight="1" spans="1:11">
      <c r="A94" s="7">
        <v>91</v>
      </c>
      <c r="B94" s="7" t="str">
        <f t="shared" si="17"/>
        <v>06</v>
      </c>
      <c r="C94" s="7" t="str">
        <f t="shared" si="16"/>
        <v>男</v>
      </c>
      <c r="D94" s="7">
        <v>26</v>
      </c>
      <c r="E94" s="7" t="str">
        <f>"20250620024"</f>
        <v>20250620024</v>
      </c>
      <c r="F94" s="7" t="s">
        <v>18</v>
      </c>
      <c r="G94" s="7" t="s">
        <v>25</v>
      </c>
      <c r="H94" s="8">
        <v>40502</v>
      </c>
      <c r="I94" s="10" t="s">
        <v>15</v>
      </c>
      <c r="J94" s="10" t="s">
        <v>15</v>
      </c>
      <c r="K94" s="7"/>
    </row>
    <row r="95" s="1" customFormat="1" ht="20" customHeight="1" spans="1:11">
      <c r="A95" s="7">
        <v>92</v>
      </c>
      <c r="B95" s="7" t="str">
        <f t="shared" ref="B95:B97" si="18">"01"</f>
        <v>01</v>
      </c>
      <c r="C95" s="7" t="str">
        <f t="shared" si="16"/>
        <v>男</v>
      </c>
      <c r="D95" s="7">
        <v>25</v>
      </c>
      <c r="E95" s="7" t="str">
        <f>"20250101023"</f>
        <v>20250101023</v>
      </c>
      <c r="F95" s="7" t="s">
        <v>18</v>
      </c>
      <c r="G95" s="7" t="s">
        <v>25</v>
      </c>
      <c r="H95" s="8">
        <v>40853</v>
      </c>
      <c r="I95" s="10" t="s">
        <v>15</v>
      </c>
      <c r="J95" s="10" t="s">
        <v>15</v>
      </c>
      <c r="K95" s="11"/>
    </row>
    <row r="96" s="1" customFormat="1" ht="20" customHeight="1" spans="1:11">
      <c r="A96" s="7">
        <v>93</v>
      </c>
      <c r="B96" s="7" t="str">
        <f t="shared" si="18"/>
        <v>01</v>
      </c>
      <c r="C96" s="7" t="str">
        <f t="shared" si="16"/>
        <v>男</v>
      </c>
      <c r="D96" s="7">
        <v>25</v>
      </c>
      <c r="E96" s="7" t="str">
        <f>"20250101015"</f>
        <v>20250101015</v>
      </c>
      <c r="F96" s="7" t="s">
        <v>18</v>
      </c>
      <c r="G96" s="7" t="s">
        <v>25</v>
      </c>
      <c r="H96" s="8">
        <v>42299</v>
      </c>
      <c r="I96" s="10" t="s">
        <v>15</v>
      </c>
      <c r="J96" s="10" t="s">
        <v>15</v>
      </c>
      <c r="K96" s="11"/>
    </row>
    <row r="97" s="1" customFormat="1" ht="20" customHeight="1" spans="1:11">
      <c r="A97" s="7">
        <v>94</v>
      </c>
      <c r="B97" s="7" t="str">
        <f t="shared" si="18"/>
        <v>01</v>
      </c>
      <c r="C97" s="7" t="str">
        <f t="shared" si="16"/>
        <v>男</v>
      </c>
      <c r="D97" s="7">
        <v>25</v>
      </c>
      <c r="E97" s="7" t="str">
        <f>"20250101019"</f>
        <v>20250101019</v>
      </c>
      <c r="F97" s="7" t="s">
        <v>18</v>
      </c>
      <c r="G97" s="7" t="s">
        <v>25</v>
      </c>
      <c r="H97" s="8">
        <v>40644</v>
      </c>
      <c r="I97" s="10" t="s">
        <v>15</v>
      </c>
      <c r="J97" s="10" t="s">
        <v>15</v>
      </c>
      <c r="K97" s="11"/>
    </row>
    <row r="98" s="1" customFormat="1" ht="20" customHeight="1" spans="1:11">
      <c r="A98" s="7">
        <v>95</v>
      </c>
      <c r="B98" s="7" t="str">
        <f t="shared" ref="B98:B102" si="19">"03"</f>
        <v>03</v>
      </c>
      <c r="C98" s="7" t="str">
        <f t="shared" si="16"/>
        <v>男</v>
      </c>
      <c r="D98" s="7">
        <v>25</v>
      </c>
      <c r="E98" s="7" t="str">
        <f>"20250314012"</f>
        <v>20250314012</v>
      </c>
      <c r="F98" s="7" t="s">
        <v>18</v>
      </c>
      <c r="G98" s="7" t="s">
        <v>25</v>
      </c>
      <c r="H98" s="8">
        <v>42175</v>
      </c>
      <c r="I98" s="10" t="s">
        <v>15</v>
      </c>
      <c r="J98" s="10" t="s">
        <v>15</v>
      </c>
      <c r="K98" s="7"/>
    </row>
    <row r="99" s="1" customFormat="1" ht="20" customHeight="1" spans="1:11">
      <c r="A99" s="7">
        <v>96</v>
      </c>
      <c r="B99" s="7" t="str">
        <f t="shared" si="19"/>
        <v>03</v>
      </c>
      <c r="C99" s="7" t="str">
        <f t="shared" si="16"/>
        <v>男</v>
      </c>
      <c r="D99" s="7">
        <v>25</v>
      </c>
      <c r="E99" s="7" t="str">
        <f>"20250312014"</f>
        <v>20250312014</v>
      </c>
      <c r="F99" s="7" t="s">
        <v>18</v>
      </c>
      <c r="G99" s="7" t="s">
        <v>25</v>
      </c>
      <c r="H99" s="8">
        <v>40953</v>
      </c>
      <c r="I99" s="10" t="s">
        <v>15</v>
      </c>
      <c r="J99" s="10" t="s">
        <v>15</v>
      </c>
      <c r="K99" s="7"/>
    </row>
    <row r="100" s="1" customFormat="1" ht="20" customHeight="1" spans="1:11">
      <c r="A100" s="7">
        <v>97</v>
      </c>
      <c r="B100" s="7" t="str">
        <f t="shared" si="19"/>
        <v>03</v>
      </c>
      <c r="C100" s="7" t="str">
        <f t="shared" si="16"/>
        <v>男</v>
      </c>
      <c r="D100" s="7">
        <v>25</v>
      </c>
      <c r="E100" s="7" t="str">
        <f>"20250312008"</f>
        <v>20250312008</v>
      </c>
      <c r="F100" s="7" t="s">
        <v>18</v>
      </c>
      <c r="G100" s="7" t="s">
        <v>25</v>
      </c>
      <c r="H100" s="8">
        <v>52477</v>
      </c>
      <c r="I100" s="8" t="s">
        <v>16</v>
      </c>
      <c r="J100" s="8" t="s">
        <v>16</v>
      </c>
      <c r="K100" s="11" t="s">
        <v>17</v>
      </c>
    </row>
    <row r="101" s="1" customFormat="1" ht="20" customHeight="1" spans="1:11">
      <c r="A101" s="7">
        <v>98</v>
      </c>
      <c r="B101" s="7" t="str">
        <f t="shared" si="19"/>
        <v>03</v>
      </c>
      <c r="C101" s="7" t="str">
        <f t="shared" si="16"/>
        <v>男</v>
      </c>
      <c r="D101" s="7">
        <v>25</v>
      </c>
      <c r="E101" s="7" t="str">
        <f>"20250313001"</f>
        <v>20250313001</v>
      </c>
      <c r="F101" s="7" t="s">
        <v>18</v>
      </c>
      <c r="G101" s="7" t="s">
        <v>25</v>
      </c>
      <c r="H101" s="8">
        <v>35955</v>
      </c>
      <c r="I101" s="10" t="s">
        <v>15</v>
      </c>
      <c r="J101" s="10" t="s">
        <v>15</v>
      </c>
      <c r="K101" s="7"/>
    </row>
    <row r="102" s="1" customFormat="1" ht="20" customHeight="1" spans="1:11">
      <c r="A102" s="7">
        <v>99</v>
      </c>
      <c r="B102" s="7" t="str">
        <f t="shared" si="19"/>
        <v>03</v>
      </c>
      <c r="C102" s="7" t="str">
        <f t="shared" si="16"/>
        <v>男</v>
      </c>
      <c r="D102" s="7">
        <v>25</v>
      </c>
      <c r="E102" s="7" t="str">
        <f>"20250312015"</f>
        <v>20250312015</v>
      </c>
      <c r="F102" s="7" t="s">
        <v>18</v>
      </c>
      <c r="G102" s="7" t="s">
        <v>25</v>
      </c>
      <c r="H102" s="8">
        <v>35710</v>
      </c>
      <c r="I102" s="10" t="s">
        <v>15</v>
      </c>
      <c r="J102" s="10" t="s">
        <v>15</v>
      </c>
      <c r="K102" s="7"/>
    </row>
    <row r="103" s="1" customFormat="1" ht="20" customHeight="1" spans="1:11">
      <c r="A103" s="7">
        <v>100</v>
      </c>
      <c r="B103" s="7" t="str">
        <f t="shared" ref="B103:B105" si="20">"04"</f>
        <v>04</v>
      </c>
      <c r="C103" s="7" t="str">
        <f t="shared" si="16"/>
        <v>男</v>
      </c>
      <c r="D103" s="7">
        <v>25</v>
      </c>
      <c r="E103" s="7" t="str">
        <f>"20250415011"</f>
        <v>20250415011</v>
      </c>
      <c r="F103" s="7" t="s">
        <v>18</v>
      </c>
      <c r="G103" s="7" t="s">
        <v>25</v>
      </c>
      <c r="H103" s="8">
        <v>35558</v>
      </c>
      <c r="I103" s="10" t="s">
        <v>15</v>
      </c>
      <c r="J103" s="10" t="s">
        <v>15</v>
      </c>
      <c r="K103" s="7"/>
    </row>
    <row r="104" s="1" customFormat="1" ht="20" customHeight="1" spans="1:11">
      <c r="A104" s="7">
        <v>101</v>
      </c>
      <c r="B104" s="7" t="str">
        <f t="shared" si="20"/>
        <v>04</v>
      </c>
      <c r="C104" s="7" t="str">
        <f t="shared" si="16"/>
        <v>男</v>
      </c>
      <c r="D104" s="7">
        <v>25</v>
      </c>
      <c r="E104" s="7" t="str">
        <f>"20250417008"</f>
        <v>20250417008</v>
      </c>
      <c r="F104" s="7" t="s">
        <v>18</v>
      </c>
      <c r="G104" s="7" t="s">
        <v>25</v>
      </c>
      <c r="H104" s="8">
        <v>40258</v>
      </c>
      <c r="I104" s="10" t="s">
        <v>15</v>
      </c>
      <c r="J104" s="10" t="s">
        <v>15</v>
      </c>
      <c r="K104" s="7"/>
    </row>
    <row r="105" s="1" customFormat="1" ht="20" customHeight="1" spans="1:11">
      <c r="A105" s="7">
        <v>102</v>
      </c>
      <c r="B105" s="7" t="str">
        <f t="shared" si="20"/>
        <v>04</v>
      </c>
      <c r="C105" s="7" t="str">
        <f t="shared" si="16"/>
        <v>男</v>
      </c>
      <c r="D105" s="7">
        <v>25</v>
      </c>
      <c r="E105" s="7" t="str">
        <f>"20250416022"</f>
        <v>20250416022</v>
      </c>
      <c r="F105" s="7" t="s">
        <v>18</v>
      </c>
      <c r="G105" s="7" t="s">
        <v>25</v>
      </c>
      <c r="H105" s="8">
        <v>55989</v>
      </c>
      <c r="I105" s="8" t="s">
        <v>16</v>
      </c>
      <c r="J105" s="8" t="s">
        <v>16</v>
      </c>
      <c r="K105" s="11" t="s">
        <v>17</v>
      </c>
    </row>
    <row r="106" s="1" customFormat="1" ht="20" customHeight="1" spans="1:11">
      <c r="A106" s="7">
        <v>103</v>
      </c>
      <c r="B106" s="7" t="str">
        <f t="shared" ref="B106:B111" si="21">"05"</f>
        <v>05</v>
      </c>
      <c r="C106" s="7" t="str">
        <f t="shared" si="16"/>
        <v>男</v>
      </c>
      <c r="D106" s="7">
        <v>25</v>
      </c>
      <c r="E106" s="7" t="str">
        <f>"20250519012"</f>
        <v>20250519012</v>
      </c>
      <c r="F106" s="7" t="s">
        <v>18</v>
      </c>
      <c r="G106" s="7" t="s">
        <v>25</v>
      </c>
      <c r="H106" s="8">
        <v>40761</v>
      </c>
      <c r="I106" s="10" t="s">
        <v>15</v>
      </c>
      <c r="J106" s="10" t="s">
        <v>15</v>
      </c>
      <c r="K106" s="7"/>
    </row>
    <row r="107" s="1" customFormat="1" ht="20" customHeight="1" spans="1:11">
      <c r="A107" s="7">
        <v>104</v>
      </c>
      <c r="B107" s="7" t="str">
        <f t="shared" si="21"/>
        <v>05</v>
      </c>
      <c r="C107" s="7" t="str">
        <f t="shared" si="16"/>
        <v>男</v>
      </c>
      <c r="D107" s="7">
        <v>25</v>
      </c>
      <c r="E107" s="7" t="str">
        <f>"20250519028"</f>
        <v>20250519028</v>
      </c>
      <c r="F107" s="7" t="s">
        <v>18</v>
      </c>
      <c r="G107" s="7" t="s">
        <v>25</v>
      </c>
      <c r="H107" s="8">
        <v>40418</v>
      </c>
      <c r="I107" s="10" t="s">
        <v>15</v>
      </c>
      <c r="J107" s="10" t="s">
        <v>15</v>
      </c>
      <c r="K107" s="7"/>
    </row>
    <row r="108" s="1" customFormat="1" ht="20" customHeight="1" spans="1:11">
      <c r="A108" s="7">
        <v>105</v>
      </c>
      <c r="B108" s="7" t="str">
        <f t="shared" si="21"/>
        <v>05</v>
      </c>
      <c r="C108" s="7" t="str">
        <f t="shared" si="16"/>
        <v>男</v>
      </c>
      <c r="D108" s="7">
        <v>25</v>
      </c>
      <c r="E108" s="7" t="str">
        <f>"20250520001"</f>
        <v>20250520001</v>
      </c>
      <c r="F108" s="7" t="s">
        <v>18</v>
      </c>
      <c r="G108" s="7" t="s">
        <v>25</v>
      </c>
      <c r="H108" s="8">
        <v>40903</v>
      </c>
      <c r="I108" s="10" t="s">
        <v>15</v>
      </c>
      <c r="J108" s="10" t="s">
        <v>15</v>
      </c>
      <c r="K108" s="7"/>
    </row>
    <row r="109" s="1" customFormat="1" ht="20" customHeight="1" spans="1:11">
      <c r="A109" s="7">
        <v>106</v>
      </c>
      <c r="B109" s="7" t="str">
        <f t="shared" si="21"/>
        <v>05</v>
      </c>
      <c r="C109" s="7" t="str">
        <f t="shared" si="16"/>
        <v>男</v>
      </c>
      <c r="D109" s="7">
        <v>25</v>
      </c>
      <c r="E109" s="7" t="str">
        <f>"20250520005"</f>
        <v>20250520005</v>
      </c>
      <c r="F109" s="7" t="s">
        <v>18</v>
      </c>
      <c r="G109" s="7" t="s">
        <v>25</v>
      </c>
      <c r="H109" s="8"/>
      <c r="I109" s="8" t="s">
        <v>16</v>
      </c>
      <c r="J109" s="8" t="s">
        <v>16</v>
      </c>
      <c r="K109" s="8" t="s">
        <v>20</v>
      </c>
    </row>
    <row r="110" s="1" customFormat="1" ht="20" customHeight="1" spans="1:11">
      <c r="A110" s="7">
        <v>107</v>
      </c>
      <c r="B110" s="7" t="str">
        <f t="shared" si="21"/>
        <v>05</v>
      </c>
      <c r="C110" s="7" t="str">
        <f t="shared" si="16"/>
        <v>男</v>
      </c>
      <c r="D110" s="7">
        <v>25</v>
      </c>
      <c r="E110" s="7" t="str">
        <f>"20250518017"</f>
        <v>20250518017</v>
      </c>
      <c r="F110" s="7" t="s">
        <v>18</v>
      </c>
      <c r="G110" s="7" t="s">
        <v>26</v>
      </c>
      <c r="H110" s="8">
        <v>35844</v>
      </c>
      <c r="I110" s="10" t="s">
        <v>15</v>
      </c>
      <c r="J110" s="10" t="s">
        <v>15</v>
      </c>
      <c r="K110" s="7"/>
    </row>
    <row r="111" s="1" customFormat="1" ht="20" customHeight="1" spans="1:11">
      <c r="A111" s="7">
        <v>108</v>
      </c>
      <c r="B111" s="7" t="str">
        <f t="shared" si="21"/>
        <v>05</v>
      </c>
      <c r="C111" s="7" t="str">
        <f t="shared" si="16"/>
        <v>男</v>
      </c>
      <c r="D111" s="7">
        <v>25</v>
      </c>
      <c r="E111" s="7" t="str">
        <f>"20250519009"</f>
        <v>20250519009</v>
      </c>
      <c r="F111" s="7" t="s">
        <v>18</v>
      </c>
      <c r="G111" s="7" t="s">
        <v>26</v>
      </c>
      <c r="H111" s="8">
        <v>42711</v>
      </c>
      <c r="I111" s="8" t="s">
        <v>16</v>
      </c>
      <c r="J111" s="8" t="s">
        <v>16</v>
      </c>
      <c r="K111" s="11" t="s">
        <v>17</v>
      </c>
    </row>
    <row r="112" s="1" customFormat="1" ht="20" customHeight="1" spans="1:11">
      <c r="A112" s="7">
        <v>109</v>
      </c>
      <c r="B112" s="7" t="str">
        <f t="shared" ref="B112:B118" si="22">"06"</f>
        <v>06</v>
      </c>
      <c r="C112" s="7" t="str">
        <f t="shared" si="16"/>
        <v>男</v>
      </c>
      <c r="D112" s="7">
        <v>25</v>
      </c>
      <c r="E112" s="7" t="str">
        <f>"20250621006"</f>
        <v>20250621006</v>
      </c>
      <c r="F112" s="7" t="s">
        <v>18</v>
      </c>
      <c r="G112" s="7" t="s">
        <v>26</v>
      </c>
      <c r="H112" s="8">
        <v>45765</v>
      </c>
      <c r="I112" s="8" t="s">
        <v>16</v>
      </c>
      <c r="J112" s="8" t="s">
        <v>16</v>
      </c>
      <c r="K112" s="11" t="s">
        <v>17</v>
      </c>
    </row>
    <row r="113" s="1" customFormat="1" ht="20" customHeight="1" spans="1:11">
      <c r="A113" s="7">
        <v>110</v>
      </c>
      <c r="B113" s="7" t="str">
        <f t="shared" si="22"/>
        <v>06</v>
      </c>
      <c r="C113" s="7" t="str">
        <f t="shared" si="16"/>
        <v>男</v>
      </c>
      <c r="D113" s="7">
        <v>25</v>
      </c>
      <c r="E113" s="7" t="str">
        <f>"20250620017"</f>
        <v>20250620017</v>
      </c>
      <c r="F113" s="7" t="s">
        <v>18</v>
      </c>
      <c r="G113" s="7" t="s">
        <v>26</v>
      </c>
      <c r="H113" s="8">
        <v>33046</v>
      </c>
      <c r="I113" s="10" t="s">
        <v>15</v>
      </c>
      <c r="J113" s="10" t="s">
        <v>15</v>
      </c>
      <c r="K113" s="7"/>
    </row>
    <row r="114" s="1" customFormat="1" ht="20" customHeight="1" spans="1:11">
      <c r="A114" s="7">
        <v>111</v>
      </c>
      <c r="B114" s="7" t="str">
        <f t="shared" si="22"/>
        <v>06</v>
      </c>
      <c r="C114" s="7" t="str">
        <f t="shared" si="16"/>
        <v>男</v>
      </c>
      <c r="D114" s="7">
        <v>25</v>
      </c>
      <c r="E114" s="7" t="str">
        <f>"20250622011"</f>
        <v>20250622011</v>
      </c>
      <c r="F114" s="7" t="s">
        <v>18</v>
      </c>
      <c r="G114" s="7" t="s">
        <v>26</v>
      </c>
      <c r="H114" s="8">
        <v>40563</v>
      </c>
      <c r="I114" s="10" t="s">
        <v>15</v>
      </c>
      <c r="J114" s="10" t="s">
        <v>15</v>
      </c>
      <c r="K114" s="7"/>
    </row>
    <row r="115" s="1" customFormat="1" ht="20" customHeight="1" spans="1:11">
      <c r="A115" s="7">
        <v>112</v>
      </c>
      <c r="B115" s="7" t="str">
        <f t="shared" si="22"/>
        <v>06</v>
      </c>
      <c r="C115" s="7" t="str">
        <f t="shared" si="16"/>
        <v>男</v>
      </c>
      <c r="D115" s="7">
        <v>25</v>
      </c>
      <c r="E115" s="7" t="str">
        <f>"20250622005"</f>
        <v>20250622005</v>
      </c>
      <c r="F115" s="7" t="s">
        <v>18</v>
      </c>
      <c r="G115" s="7" t="s">
        <v>26</v>
      </c>
      <c r="H115" s="8">
        <v>35915</v>
      </c>
      <c r="I115" s="10" t="s">
        <v>15</v>
      </c>
      <c r="J115" s="10" t="s">
        <v>15</v>
      </c>
      <c r="K115" s="7"/>
    </row>
    <row r="116" s="1" customFormat="1" ht="20" customHeight="1" spans="1:11">
      <c r="A116" s="7">
        <v>113</v>
      </c>
      <c r="B116" s="7" t="str">
        <f t="shared" si="22"/>
        <v>06</v>
      </c>
      <c r="C116" s="7" t="str">
        <f t="shared" si="16"/>
        <v>男</v>
      </c>
      <c r="D116" s="7">
        <v>25</v>
      </c>
      <c r="E116" s="7" t="str">
        <f>"20250621014"</f>
        <v>20250621014</v>
      </c>
      <c r="F116" s="7" t="s">
        <v>18</v>
      </c>
      <c r="G116" s="7" t="s">
        <v>26</v>
      </c>
      <c r="H116" s="8">
        <v>35708</v>
      </c>
      <c r="I116" s="10" t="s">
        <v>15</v>
      </c>
      <c r="J116" s="10" t="s">
        <v>15</v>
      </c>
      <c r="K116" s="7"/>
    </row>
    <row r="117" s="1" customFormat="1" ht="20" customHeight="1" spans="1:11">
      <c r="A117" s="7">
        <v>114</v>
      </c>
      <c r="B117" s="7" t="str">
        <f t="shared" si="22"/>
        <v>06</v>
      </c>
      <c r="C117" s="7" t="str">
        <f t="shared" si="16"/>
        <v>男</v>
      </c>
      <c r="D117" s="7">
        <v>25</v>
      </c>
      <c r="E117" s="7" t="str">
        <f>"20250621016"</f>
        <v>20250621016</v>
      </c>
      <c r="F117" s="7" t="s">
        <v>18</v>
      </c>
      <c r="G117" s="7" t="s">
        <v>26</v>
      </c>
      <c r="H117" s="8">
        <v>44040</v>
      </c>
      <c r="I117" s="8" t="s">
        <v>16</v>
      </c>
      <c r="J117" s="8" t="s">
        <v>16</v>
      </c>
      <c r="K117" s="11" t="s">
        <v>17</v>
      </c>
    </row>
    <row r="118" s="1" customFormat="1" ht="20" customHeight="1" spans="1:11">
      <c r="A118" s="7">
        <v>115</v>
      </c>
      <c r="B118" s="7" t="str">
        <f t="shared" si="22"/>
        <v>06</v>
      </c>
      <c r="C118" s="7" t="str">
        <f t="shared" si="16"/>
        <v>男</v>
      </c>
      <c r="D118" s="7">
        <v>25</v>
      </c>
      <c r="E118" s="7" t="str">
        <f>"20250621026"</f>
        <v>20250621026</v>
      </c>
      <c r="F118" s="7" t="s">
        <v>18</v>
      </c>
      <c r="G118" s="7" t="s">
        <v>26</v>
      </c>
      <c r="H118" s="8">
        <v>41145</v>
      </c>
      <c r="I118" s="10" t="s">
        <v>15</v>
      </c>
      <c r="J118" s="10" t="s">
        <v>15</v>
      </c>
      <c r="K118" s="7"/>
    </row>
    <row r="119" s="1" customFormat="1" ht="20" customHeight="1" spans="1:11">
      <c r="A119" s="7">
        <v>116</v>
      </c>
      <c r="B119" s="7" t="str">
        <f>"01"</f>
        <v>01</v>
      </c>
      <c r="C119" s="7" t="str">
        <f t="shared" si="16"/>
        <v>男</v>
      </c>
      <c r="D119" s="7">
        <v>24</v>
      </c>
      <c r="E119" s="7" t="str">
        <f>"20250101029"</f>
        <v>20250101029</v>
      </c>
      <c r="F119" s="7" t="s">
        <v>18</v>
      </c>
      <c r="G119" s="7" t="s">
        <v>26</v>
      </c>
      <c r="H119" s="8">
        <v>42542</v>
      </c>
      <c r="I119" s="8" t="s">
        <v>16</v>
      </c>
      <c r="J119" s="8" t="s">
        <v>16</v>
      </c>
      <c r="K119" s="11" t="s">
        <v>17</v>
      </c>
    </row>
    <row r="120" s="1" customFormat="1" ht="20" customHeight="1" spans="1:11">
      <c r="A120" s="7">
        <v>117</v>
      </c>
      <c r="B120" s="7" t="str">
        <f t="shared" ref="B120:B124" si="23">"03"</f>
        <v>03</v>
      </c>
      <c r="C120" s="7" t="str">
        <f t="shared" si="16"/>
        <v>男</v>
      </c>
      <c r="D120" s="7">
        <v>24</v>
      </c>
      <c r="E120" s="7" t="str">
        <f>"20250314013"</f>
        <v>20250314013</v>
      </c>
      <c r="F120" s="7" t="s">
        <v>18</v>
      </c>
      <c r="G120" s="7" t="s">
        <v>26</v>
      </c>
      <c r="H120" s="8">
        <v>35708</v>
      </c>
      <c r="I120" s="10" t="s">
        <v>15</v>
      </c>
      <c r="J120" s="10" t="s">
        <v>15</v>
      </c>
      <c r="K120" s="7"/>
    </row>
    <row r="121" s="1" customFormat="1" ht="20" customHeight="1" spans="1:11">
      <c r="A121" s="7">
        <v>118</v>
      </c>
      <c r="B121" s="7" t="str">
        <f t="shared" si="23"/>
        <v>03</v>
      </c>
      <c r="C121" s="7" t="str">
        <f t="shared" si="16"/>
        <v>男</v>
      </c>
      <c r="D121" s="7">
        <v>24</v>
      </c>
      <c r="E121" s="7" t="str">
        <f>"20250313016"</f>
        <v>20250313016</v>
      </c>
      <c r="F121" s="7" t="s">
        <v>18</v>
      </c>
      <c r="G121" s="7" t="s">
        <v>26</v>
      </c>
      <c r="H121" s="8">
        <v>42818</v>
      </c>
      <c r="I121" s="8" t="s">
        <v>16</v>
      </c>
      <c r="J121" s="8" t="s">
        <v>16</v>
      </c>
      <c r="K121" s="11" t="s">
        <v>17</v>
      </c>
    </row>
    <row r="122" s="1" customFormat="1" ht="20" customHeight="1" spans="1:11">
      <c r="A122" s="7">
        <v>119</v>
      </c>
      <c r="B122" s="7" t="str">
        <f t="shared" si="23"/>
        <v>03</v>
      </c>
      <c r="C122" s="7" t="str">
        <f t="shared" si="16"/>
        <v>男</v>
      </c>
      <c r="D122" s="7">
        <v>24</v>
      </c>
      <c r="E122" s="7" t="str">
        <f>"20250314023"</f>
        <v>20250314023</v>
      </c>
      <c r="F122" s="7" t="s">
        <v>18</v>
      </c>
      <c r="G122" s="7" t="s">
        <v>26</v>
      </c>
      <c r="H122" s="8">
        <v>50903</v>
      </c>
      <c r="I122" s="8" t="s">
        <v>16</v>
      </c>
      <c r="J122" s="8" t="s">
        <v>16</v>
      </c>
      <c r="K122" s="11" t="s">
        <v>17</v>
      </c>
    </row>
    <row r="123" s="1" customFormat="1" ht="20" customHeight="1" spans="1:11">
      <c r="A123" s="7">
        <v>120</v>
      </c>
      <c r="B123" s="7" t="str">
        <f t="shared" si="23"/>
        <v>03</v>
      </c>
      <c r="C123" s="7" t="str">
        <f t="shared" si="16"/>
        <v>男</v>
      </c>
      <c r="D123" s="7">
        <v>24</v>
      </c>
      <c r="E123" s="7" t="str">
        <f>"20250313005"</f>
        <v>20250313005</v>
      </c>
      <c r="F123" s="7" t="s">
        <v>18</v>
      </c>
      <c r="G123" s="7" t="s">
        <v>26</v>
      </c>
      <c r="H123" s="8">
        <v>35518</v>
      </c>
      <c r="I123" s="10" t="s">
        <v>15</v>
      </c>
      <c r="J123" s="10" t="s">
        <v>15</v>
      </c>
      <c r="K123" s="7"/>
    </row>
    <row r="124" s="1" customFormat="1" ht="20" customHeight="1" spans="1:11">
      <c r="A124" s="7">
        <v>121</v>
      </c>
      <c r="B124" s="7" t="str">
        <f t="shared" si="23"/>
        <v>03</v>
      </c>
      <c r="C124" s="7" t="str">
        <f t="shared" si="16"/>
        <v>男</v>
      </c>
      <c r="D124" s="7">
        <v>24</v>
      </c>
      <c r="E124" s="7" t="str">
        <f>"20250312026"</f>
        <v>20250312026</v>
      </c>
      <c r="F124" s="7" t="s">
        <v>18</v>
      </c>
      <c r="G124" s="7" t="s">
        <v>26</v>
      </c>
      <c r="H124" s="8">
        <v>40220</v>
      </c>
      <c r="I124" s="10" t="s">
        <v>15</v>
      </c>
      <c r="J124" s="10" t="s">
        <v>15</v>
      </c>
      <c r="K124" s="7"/>
    </row>
    <row r="125" s="1" customFormat="1" ht="20" customHeight="1" spans="1:11">
      <c r="A125" s="7">
        <v>122</v>
      </c>
      <c r="B125" s="7" t="str">
        <f>"04"</f>
        <v>04</v>
      </c>
      <c r="C125" s="7" t="str">
        <f t="shared" si="16"/>
        <v>男</v>
      </c>
      <c r="D125" s="7">
        <v>24</v>
      </c>
      <c r="E125" s="7" t="str">
        <f>"20250417010"</f>
        <v>20250417010</v>
      </c>
      <c r="F125" s="7" t="s">
        <v>18</v>
      </c>
      <c r="G125" s="7" t="s">
        <v>26</v>
      </c>
      <c r="H125" s="8">
        <v>50999</v>
      </c>
      <c r="I125" s="8" t="s">
        <v>16</v>
      </c>
      <c r="J125" s="8" t="s">
        <v>16</v>
      </c>
      <c r="K125" s="11" t="s">
        <v>17</v>
      </c>
    </row>
    <row r="126" s="1" customFormat="1" ht="20" customHeight="1" spans="1:11">
      <c r="A126" s="7">
        <v>123</v>
      </c>
      <c r="B126" s="7" t="str">
        <f t="shared" ref="B126:B128" si="24">"05"</f>
        <v>05</v>
      </c>
      <c r="C126" s="7" t="str">
        <f t="shared" si="16"/>
        <v>男</v>
      </c>
      <c r="D126" s="7">
        <v>24</v>
      </c>
      <c r="E126" s="7" t="str">
        <f>"20250518014"</f>
        <v>20250518014</v>
      </c>
      <c r="F126" s="7" t="s">
        <v>18</v>
      </c>
      <c r="G126" s="7" t="s">
        <v>26</v>
      </c>
      <c r="H126" s="8">
        <v>42958</v>
      </c>
      <c r="I126" s="8" t="s">
        <v>16</v>
      </c>
      <c r="J126" s="8" t="s">
        <v>16</v>
      </c>
      <c r="K126" s="11" t="s">
        <v>17</v>
      </c>
    </row>
    <row r="127" s="1" customFormat="1" ht="20" customHeight="1" spans="1:11">
      <c r="A127" s="7">
        <v>124</v>
      </c>
      <c r="B127" s="7" t="str">
        <f t="shared" si="24"/>
        <v>05</v>
      </c>
      <c r="C127" s="7" t="str">
        <f t="shared" si="16"/>
        <v>男</v>
      </c>
      <c r="D127" s="7">
        <v>24</v>
      </c>
      <c r="E127" s="7" t="str">
        <f>"20250518023"</f>
        <v>20250518023</v>
      </c>
      <c r="F127" s="7" t="s">
        <v>18</v>
      </c>
      <c r="G127" s="7" t="s">
        <v>26</v>
      </c>
      <c r="H127" s="8">
        <v>34387</v>
      </c>
      <c r="I127" s="10" t="s">
        <v>15</v>
      </c>
      <c r="J127" s="10" t="s">
        <v>15</v>
      </c>
      <c r="K127" s="7"/>
    </row>
    <row r="128" s="1" customFormat="1" ht="20" customHeight="1" spans="1:11">
      <c r="A128" s="7">
        <v>125</v>
      </c>
      <c r="B128" s="7" t="str">
        <f t="shared" si="24"/>
        <v>05</v>
      </c>
      <c r="C128" s="7" t="str">
        <f t="shared" si="16"/>
        <v>男</v>
      </c>
      <c r="D128" s="7">
        <v>24</v>
      </c>
      <c r="E128" s="7" t="str">
        <f>"20250518028"</f>
        <v>20250518028</v>
      </c>
      <c r="F128" s="7" t="s">
        <v>18</v>
      </c>
      <c r="G128" s="7" t="s">
        <v>27</v>
      </c>
      <c r="H128" s="8">
        <v>43875</v>
      </c>
      <c r="I128" s="8" t="s">
        <v>16</v>
      </c>
      <c r="J128" s="8" t="s">
        <v>16</v>
      </c>
      <c r="K128" s="11" t="s">
        <v>17</v>
      </c>
    </row>
    <row r="129" s="1" customFormat="1" ht="20" customHeight="1" spans="1:11">
      <c r="A129" s="7">
        <v>126</v>
      </c>
      <c r="B129" s="7" t="str">
        <f>"06"</f>
        <v>06</v>
      </c>
      <c r="C129" s="7" t="str">
        <f t="shared" si="16"/>
        <v>男</v>
      </c>
      <c r="D129" s="7">
        <v>24</v>
      </c>
      <c r="E129" s="7" t="str">
        <f>"20250621027"</f>
        <v>20250621027</v>
      </c>
      <c r="F129" s="7" t="s">
        <v>18</v>
      </c>
      <c r="G129" s="7" t="s">
        <v>27</v>
      </c>
      <c r="H129" s="8">
        <v>34998</v>
      </c>
      <c r="I129" s="10" t="s">
        <v>15</v>
      </c>
      <c r="J129" s="10" t="s">
        <v>15</v>
      </c>
      <c r="K129" s="7"/>
    </row>
    <row r="130" s="1" customFormat="1" ht="20" customHeight="1" spans="1:11">
      <c r="A130" s="7">
        <v>127</v>
      </c>
      <c r="B130" s="7" t="str">
        <f t="shared" ref="B130:B132" si="25">"01"</f>
        <v>01</v>
      </c>
      <c r="C130" s="7" t="str">
        <f t="shared" si="16"/>
        <v>男</v>
      </c>
      <c r="D130" s="7">
        <v>23</v>
      </c>
      <c r="E130" s="7" t="str">
        <f>"20250102005"</f>
        <v>20250102005</v>
      </c>
      <c r="F130" s="7" t="s">
        <v>18</v>
      </c>
      <c r="G130" s="7" t="s">
        <v>27</v>
      </c>
      <c r="H130" s="8">
        <v>55141</v>
      </c>
      <c r="I130" s="8" t="s">
        <v>16</v>
      </c>
      <c r="J130" s="8" t="s">
        <v>16</v>
      </c>
      <c r="K130" s="11" t="s">
        <v>17</v>
      </c>
    </row>
    <row r="131" s="1" customFormat="1" ht="20" customHeight="1" spans="1:11">
      <c r="A131" s="7">
        <v>128</v>
      </c>
      <c r="B131" s="7" t="str">
        <f t="shared" si="25"/>
        <v>01</v>
      </c>
      <c r="C131" s="7" t="str">
        <f t="shared" si="16"/>
        <v>男</v>
      </c>
      <c r="D131" s="7">
        <v>23</v>
      </c>
      <c r="E131" s="7" t="str">
        <f>"20250102010"</f>
        <v>20250102010</v>
      </c>
      <c r="F131" s="7" t="s">
        <v>18</v>
      </c>
      <c r="G131" s="7" t="s">
        <v>27</v>
      </c>
      <c r="H131" s="8">
        <v>44841</v>
      </c>
      <c r="I131" s="8" t="s">
        <v>16</v>
      </c>
      <c r="J131" s="8" t="s">
        <v>16</v>
      </c>
      <c r="K131" s="11" t="s">
        <v>17</v>
      </c>
    </row>
    <row r="132" s="1" customFormat="1" ht="20" customHeight="1" spans="1:11">
      <c r="A132" s="7">
        <v>129</v>
      </c>
      <c r="B132" s="7" t="str">
        <f t="shared" si="25"/>
        <v>01</v>
      </c>
      <c r="C132" s="7" t="str">
        <f t="shared" si="16"/>
        <v>男</v>
      </c>
      <c r="D132" s="7">
        <v>23</v>
      </c>
      <c r="E132" s="7" t="str">
        <f>"20250101021"</f>
        <v>20250101021</v>
      </c>
      <c r="F132" s="7" t="s">
        <v>18</v>
      </c>
      <c r="G132" s="7" t="s">
        <v>27</v>
      </c>
      <c r="H132" s="8">
        <v>35965</v>
      </c>
      <c r="I132" s="10" t="s">
        <v>15</v>
      </c>
      <c r="J132" s="10" t="s">
        <v>15</v>
      </c>
      <c r="K132" s="7"/>
    </row>
    <row r="133" s="1" customFormat="1" ht="20" customHeight="1" spans="1:11">
      <c r="A133" s="7">
        <v>130</v>
      </c>
      <c r="B133" s="7" t="str">
        <f t="shared" ref="B133:B137" si="26">"03"</f>
        <v>03</v>
      </c>
      <c r="C133" s="7" t="str">
        <f t="shared" si="16"/>
        <v>男</v>
      </c>
      <c r="D133" s="7">
        <v>23</v>
      </c>
      <c r="E133" s="7" t="str">
        <f>"20250313028"</f>
        <v>20250313028</v>
      </c>
      <c r="F133" s="7" t="s">
        <v>18</v>
      </c>
      <c r="G133" s="7" t="s">
        <v>27</v>
      </c>
      <c r="H133" s="8">
        <v>41885</v>
      </c>
      <c r="I133" s="10" t="s">
        <v>15</v>
      </c>
      <c r="J133" s="10" t="s">
        <v>15</v>
      </c>
      <c r="K133" s="7"/>
    </row>
    <row r="134" s="1" customFormat="1" ht="20" customHeight="1" spans="1:11">
      <c r="A134" s="7">
        <v>131</v>
      </c>
      <c r="B134" s="7" t="str">
        <f t="shared" si="26"/>
        <v>03</v>
      </c>
      <c r="C134" s="7" t="str">
        <f t="shared" si="16"/>
        <v>男</v>
      </c>
      <c r="D134" s="7">
        <v>23</v>
      </c>
      <c r="E134" s="7" t="str">
        <f>"20250313027"</f>
        <v>20250313027</v>
      </c>
      <c r="F134" s="7" t="s">
        <v>18</v>
      </c>
      <c r="G134" s="7" t="s">
        <v>27</v>
      </c>
      <c r="H134" s="8">
        <v>55493</v>
      </c>
      <c r="I134" s="8" t="s">
        <v>16</v>
      </c>
      <c r="J134" s="8" t="s">
        <v>16</v>
      </c>
      <c r="K134" s="11" t="s">
        <v>17</v>
      </c>
    </row>
    <row r="135" s="1" customFormat="1" ht="20" customHeight="1" spans="1:11">
      <c r="A135" s="7">
        <v>132</v>
      </c>
      <c r="B135" s="7" t="str">
        <f t="shared" si="26"/>
        <v>03</v>
      </c>
      <c r="C135" s="7" t="str">
        <f t="shared" si="16"/>
        <v>男</v>
      </c>
      <c r="D135" s="7">
        <v>23</v>
      </c>
      <c r="E135" s="7" t="str">
        <f>"20250313015"</f>
        <v>20250313015</v>
      </c>
      <c r="F135" s="7" t="s">
        <v>18</v>
      </c>
      <c r="G135" s="7" t="s">
        <v>27</v>
      </c>
      <c r="H135" s="8">
        <v>40716</v>
      </c>
      <c r="I135" s="10" t="s">
        <v>15</v>
      </c>
      <c r="J135" s="10" t="s">
        <v>15</v>
      </c>
      <c r="K135" s="7"/>
    </row>
    <row r="136" s="1" customFormat="1" ht="20" customHeight="1" spans="1:11">
      <c r="A136" s="7">
        <v>133</v>
      </c>
      <c r="B136" s="7" t="str">
        <f t="shared" si="26"/>
        <v>03</v>
      </c>
      <c r="C136" s="7" t="str">
        <f t="shared" si="16"/>
        <v>男</v>
      </c>
      <c r="D136" s="7">
        <v>23</v>
      </c>
      <c r="E136" s="7" t="str">
        <f>"20250313002"</f>
        <v>20250313002</v>
      </c>
      <c r="F136" s="7" t="s">
        <v>18</v>
      </c>
      <c r="G136" s="7" t="s">
        <v>27</v>
      </c>
      <c r="H136" s="8">
        <v>35077</v>
      </c>
      <c r="I136" s="10" t="s">
        <v>15</v>
      </c>
      <c r="J136" s="10" t="s">
        <v>15</v>
      </c>
      <c r="K136" s="7"/>
    </row>
    <row r="137" s="1" customFormat="1" ht="20" customHeight="1" spans="1:11">
      <c r="A137" s="7">
        <v>134</v>
      </c>
      <c r="B137" s="7" t="str">
        <f t="shared" si="26"/>
        <v>03</v>
      </c>
      <c r="C137" s="7" t="str">
        <f t="shared" si="16"/>
        <v>男</v>
      </c>
      <c r="D137" s="7">
        <v>23</v>
      </c>
      <c r="E137" s="7" t="str">
        <f>"20250314018"</f>
        <v>20250314018</v>
      </c>
      <c r="F137" s="7" t="s">
        <v>18</v>
      </c>
      <c r="G137" s="7" t="s">
        <v>27</v>
      </c>
      <c r="H137" s="8">
        <v>35852</v>
      </c>
      <c r="I137" s="10" t="s">
        <v>15</v>
      </c>
      <c r="J137" s="10" t="s">
        <v>15</v>
      </c>
      <c r="K137" s="7"/>
    </row>
    <row r="138" s="1" customFormat="1" ht="20" customHeight="1" spans="1:11">
      <c r="A138" s="7">
        <v>135</v>
      </c>
      <c r="B138" s="7" t="str">
        <f t="shared" ref="B138:B140" si="27">"04"</f>
        <v>04</v>
      </c>
      <c r="C138" s="7" t="str">
        <f t="shared" si="16"/>
        <v>男</v>
      </c>
      <c r="D138" s="7">
        <v>23</v>
      </c>
      <c r="E138" s="7" t="str">
        <f>"20250417003"</f>
        <v>20250417003</v>
      </c>
      <c r="F138" s="7" t="s">
        <v>18</v>
      </c>
      <c r="G138" s="7" t="s">
        <v>27</v>
      </c>
      <c r="H138" s="8">
        <v>35555</v>
      </c>
      <c r="I138" s="10" t="s">
        <v>15</v>
      </c>
      <c r="J138" s="10" t="s">
        <v>15</v>
      </c>
      <c r="K138" s="7"/>
    </row>
    <row r="139" s="1" customFormat="1" ht="20" customHeight="1" spans="1:11">
      <c r="A139" s="7">
        <v>136</v>
      </c>
      <c r="B139" s="7" t="str">
        <f t="shared" si="27"/>
        <v>04</v>
      </c>
      <c r="C139" s="7" t="str">
        <f t="shared" si="16"/>
        <v>男</v>
      </c>
      <c r="D139" s="7">
        <v>23</v>
      </c>
      <c r="E139" s="7" t="str">
        <f>"20250415006"</f>
        <v>20250415006</v>
      </c>
      <c r="F139" s="7" t="s">
        <v>18</v>
      </c>
      <c r="G139" s="7" t="s">
        <v>27</v>
      </c>
      <c r="H139" s="8">
        <v>40178</v>
      </c>
      <c r="I139" s="10" t="s">
        <v>15</v>
      </c>
      <c r="J139" s="10" t="s">
        <v>15</v>
      </c>
      <c r="K139" s="7"/>
    </row>
    <row r="140" s="1" customFormat="1" ht="20" customHeight="1" spans="1:11">
      <c r="A140" s="7">
        <v>137</v>
      </c>
      <c r="B140" s="7" t="str">
        <f t="shared" si="27"/>
        <v>04</v>
      </c>
      <c r="C140" s="7" t="str">
        <f t="shared" si="16"/>
        <v>男</v>
      </c>
      <c r="D140" s="7">
        <v>23</v>
      </c>
      <c r="E140" s="7" t="str">
        <f>"20250416014"</f>
        <v>20250416014</v>
      </c>
      <c r="F140" s="7" t="s">
        <v>18</v>
      </c>
      <c r="G140" s="7" t="s">
        <v>27</v>
      </c>
      <c r="H140" s="8">
        <v>40916</v>
      </c>
      <c r="I140" s="10" t="s">
        <v>15</v>
      </c>
      <c r="J140" s="10" t="s">
        <v>15</v>
      </c>
      <c r="K140" s="7"/>
    </row>
    <row r="141" s="1" customFormat="1" ht="20" customHeight="1" spans="1:11">
      <c r="A141" s="7">
        <v>138</v>
      </c>
      <c r="B141" s="7" t="str">
        <f t="shared" ref="B141:B146" si="28">"05"</f>
        <v>05</v>
      </c>
      <c r="C141" s="7" t="str">
        <f t="shared" si="16"/>
        <v>男</v>
      </c>
      <c r="D141" s="7">
        <v>23</v>
      </c>
      <c r="E141" s="7" t="str">
        <f>"20250520006"</f>
        <v>20250520006</v>
      </c>
      <c r="F141" s="7" t="s">
        <v>18</v>
      </c>
      <c r="G141" s="7" t="s">
        <v>27</v>
      </c>
      <c r="H141" s="8">
        <v>42615</v>
      </c>
      <c r="I141" s="8" t="s">
        <v>16</v>
      </c>
      <c r="J141" s="8" t="s">
        <v>16</v>
      </c>
      <c r="K141" s="11" t="s">
        <v>17</v>
      </c>
    </row>
    <row r="142" s="1" customFormat="1" ht="20" customHeight="1" spans="1:11">
      <c r="A142" s="7">
        <v>139</v>
      </c>
      <c r="B142" s="7" t="str">
        <f t="shared" si="28"/>
        <v>05</v>
      </c>
      <c r="C142" s="7" t="str">
        <f t="shared" si="16"/>
        <v>男</v>
      </c>
      <c r="D142" s="7">
        <v>23</v>
      </c>
      <c r="E142" s="7" t="str">
        <f>"20250520012"</f>
        <v>20250520012</v>
      </c>
      <c r="F142" s="7" t="s">
        <v>18</v>
      </c>
      <c r="G142" s="7" t="s">
        <v>27</v>
      </c>
      <c r="H142" s="8">
        <v>44029</v>
      </c>
      <c r="I142" s="8" t="s">
        <v>16</v>
      </c>
      <c r="J142" s="8" t="s">
        <v>16</v>
      </c>
      <c r="K142" s="11" t="s">
        <v>17</v>
      </c>
    </row>
    <row r="143" s="1" customFormat="1" ht="20" customHeight="1" spans="1:11">
      <c r="A143" s="7">
        <v>140</v>
      </c>
      <c r="B143" s="7" t="str">
        <f>"03"</f>
        <v>03</v>
      </c>
      <c r="C143" s="7" t="str">
        <f t="shared" si="16"/>
        <v>男</v>
      </c>
      <c r="D143" s="7">
        <v>22</v>
      </c>
      <c r="E143" s="7" t="str">
        <f>"20250313013"</f>
        <v>20250313013</v>
      </c>
      <c r="F143" s="7" t="s">
        <v>18</v>
      </c>
      <c r="G143" s="7" t="s">
        <v>27</v>
      </c>
      <c r="H143" s="8">
        <v>34754</v>
      </c>
      <c r="I143" s="10" t="s">
        <v>15</v>
      </c>
      <c r="J143" s="10" t="s">
        <v>15</v>
      </c>
      <c r="K143" s="7"/>
    </row>
    <row r="144" s="1" customFormat="1" ht="20" customHeight="1" spans="1:11">
      <c r="A144" s="7">
        <v>141</v>
      </c>
      <c r="B144" s="7" t="str">
        <f>"03"</f>
        <v>03</v>
      </c>
      <c r="C144" s="7" t="str">
        <f t="shared" si="16"/>
        <v>男</v>
      </c>
      <c r="D144" s="7">
        <v>22</v>
      </c>
      <c r="E144" s="7" t="str">
        <f>"20250313018"</f>
        <v>20250313018</v>
      </c>
      <c r="F144" s="7" t="s">
        <v>18</v>
      </c>
      <c r="G144" s="7" t="s">
        <v>27</v>
      </c>
      <c r="H144" s="8">
        <v>43713</v>
      </c>
      <c r="I144" s="8" t="s">
        <v>16</v>
      </c>
      <c r="J144" s="8" t="s">
        <v>16</v>
      </c>
      <c r="K144" s="11" t="s">
        <v>17</v>
      </c>
    </row>
    <row r="145" s="1" customFormat="1" ht="20" customHeight="1" spans="1:11">
      <c r="A145" s="7">
        <v>142</v>
      </c>
      <c r="B145" s="7" t="str">
        <f t="shared" si="28"/>
        <v>05</v>
      </c>
      <c r="C145" s="7" t="str">
        <f t="shared" si="16"/>
        <v>男</v>
      </c>
      <c r="D145" s="7">
        <v>22</v>
      </c>
      <c r="E145" s="7" t="str">
        <f>"20250519030"</f>
        <v>20250519030</v>
      </c>
      <c r="F145" s="7" t="s">
        <v>18</v>
      </c>
      <c r="G145" s="7" t="s">
        <v>27</v>
      </c>
      <c r="H145" s="8">
        <v>44151</v>
      </c>
      <c r="I145" s="8" t="s">
        <v>16</v>
      </c>
      <c r="J145" s="8" t="s">
        <v>16</v>
      </c>
      <c r="K145" s="11" t="s">
        <v>17</v>
      </c>
    </row>
    <row r="146" s="1" customFormat="1" ht="20" customHeight="1" spans="1:11">
      <c r="A146" s="7">
        <v>143</v>
      </c>
      <c r="B146" s="7" t="str">
        <f t="shared" si="28"/>
        <v>05</v>
      </c>
      <c r="C146" s="7" t="str">
        <f t="shared" si="16"/>
        <v>男</v>
      </c>
      <c r="D146" s="7">
        <v>21</v>
      </c>
      <c r="E146" s="7" t="str">
        <f>"20250519029"</f>
        <v>20250519029</v>
      </c>
      <c r="F146" s="7" t="s">
        <v>18</v>
      </c>
      <c r="G146" s="7" t="s">
        <v>27</v>
      </c>
      <c r="H146" s="8">
        <v>34594</v>
      </c>
      <c r="I146" s="10" t="s">
        <v>15</v>
      </c>
      <c r="J146" s="10" t="s">
        <v>15</v>
      </c>
      <c r="K146" s="7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2025-10-28T07:46:00Z</dcterms:created>
  <dcterms:modified xsi:type="dcterms:W3CDTF">2025-11-03T07:04:41Z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B797565EB3054A1284F395A2C757A3A7_13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false</vt:bool>
  </property>
</Properties>
</file>